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Аркуш1" sheetId="4" r:id="rId1"/>
  </sheets>
  <definedNames>
    <definedName name="_xlnm._FilterDatabase" localSheetId="0" hidden="1">Аркуш1!$A$1:$N$106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3" i="4"/>
  <c r="N93"/>
  <c r="N94"/>
  <c r="N95"/>
  <c r="N96"/>
  <c r="N97"/>
  <c r="N98"/>
  <c r="N99"/>
  <c r="N100"/>
  <c r="N92"/>
  <c r="N87"/>
  <c r="N88"/>
  <c r="N89"/>
  <c r="N90"/>
  <c r="N86"/>
  <c r="N78"/>
  <c r="N61"/>
  <c r="N54"/>
  <c r="N51"/>
  <c r="N14"/>
  <c r="N15"/>
  <c r="N16"/>
  <c r="N17"/>
  <c r="N18"/>
  <c r="N19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13"/>
  <c r="N9"/>
  <c r="N10"/>
  <c r="N8"/>
  <c r="N3"/>
  <c r="N4"/>
  <c r="N5"/>
  <c r="N2"/>
  <c r="J61"/>
  <c r="M64"/>
  <c r="M65"/>
  <c r="M62"/>
  <c r="M63"/>
  <c r="J62"/>
  <c r="M78"/>
  <c r="M54"/>
  <c r="M51"/>
  <c r="M30"/>
  <c r="M31"/>
  <c r="M32"/>
  <c r="M33"/>
  <c r="M34"/>
  <c r="M35"/>
  <c r="M36"/>
  <c r="M37"/>
  <c r="M38"/>
  <c r="M39"/>
  <c r="M40"/>
  <c r="M41"/>
  <c r="M42"/>
  <c r="M43"/>
  <c r="M15"/>
  <c r="M16"/>
  <c r="M17"/>
  <c r="M18"/>
  <c r="M19"/>
  <c r="M21"/>
  <c r="M22"/>
  <c r="M23"/>
  <c r="M24"/>
  <c r="M25"/>
  <c r="M26"/>
  <c r="M27"/>
  <c r="M28"/>
  <c r="J10"/>
  <c r="J9"/>
  <c r="J8" s="1"/>
  <c r="M3"/>
  <c r="M4"/>
  <c r="M5"/>
  <c r="J2"/>
  <c r="M2" s="1"/>
  <c r="I2"/>
  <c r="M87"/>
  <c r="M88"/>
  <c r="M89"/>
  <c r="M90"/>
  <c r="J86"/>
  <c r="I86"/>
  <c r="M93"/>
  <c r="M94"/>
  <c r="M95"/>
  <c r="M96"/>
  <c r="M97"/>
  <c r="M98"/>
  <c r="I92"/>
  <c r="J100"/>
  <c r="I100"/>
  <c r="M100" s="1"/>
  <c r="I99"/>
  <c r="J92"/>
  <c r="M92" s="1"/>
  <c r="I74"/>
  <c r="I63"/>
  <c r="I64" s="1"/>
  <c r="I65" s="1"/>
  <c r="I66" s="1"/>
  <c r="J51"/>
  <c r="J29"/>
  <c r="M29" s="1"/>
  <c r="I29"/>
  <c r="J14"/>
  <c r="M14" s="1"/>
  <c r="I14"/>
  <c r="I61" s="1"/>
  <c r="M61" s="1"/>
  <c r="I10"/>
  <c r="I9"/>
  <c r="M9" l="1"/>
  <c r="M86"/>
  <c r="M10"/>
  <c r="J13"/>
  <c r="I8"/>
  <c r="M8" s="1"/>
  <c r="I13"/>
  <c r="J99"/>
  <c r="M99" s="1"/>
  <c r="M13" l="1"/>
  <c r="J63"/>
  <c r="J64" l="1"/>
  <c r="J65" l="1"/>
</calcChain>
</file>

<file path=xl/sharedStrings.xml><?xml version="1.0" encoding="utf-8"?>
<sst xmlns="http://schemas.openxmlformats.org/spreadsheetml/2006/main" count="997" uniqueCount="206">
  <si>
    <t>Ua_edr</t>
  </si>
  <si>
    <t>Organiz_name</t>
  </si>
  <si>
    <t>Short_name</t>
  </si>
  <si>
    <t>balance_data</t>
  </si>
  <si>
    <t>Cheef_Name</t>
  </si>
  <si>
    <t>Sex</t>
  </si>
  <si>
    <t>BudgetArticle</t>
  </si>
  <si>
    <t>BudgetCode</t>
  </si>
  <si>
    <t>AmountPlanned</t>
  </si>
  <si>
    <t>ActualAmount</t>
  </si>
  <si>
    <t>BudgetPeriod</t>
  </si>
  <si>
    <t>BudgetYear</t>
  </si>
  <si>
    <t>DeviationPlan</t>
  </si>
  <si>
    <t>PercentExecution</t>
  </si>
  <si>
    <t>чол.</t>
  </si>
  <si>
    <t>Податок на додану вартість</t>
  </si>
  <si>
    <t>null</t>
  </si>
  <si>
    <t>Інші вирахування з доходу (розшифрування)</t>
  </si>
  <si>
    <t>Інші операційні доходи (розшифрування)</t>
  </si>
  <si>
    <t>Усього доходів</t>
  </si>
  <si>
    <t>амортизація</t>
  </si>
  <si>
    <t>Амортизація</t>
  </si>
  <si>
    <t>11/1</t>
  </si>
  <si>
    <t>11/2</t>
  </si>
  <si>
    <t>зарплата персоналу</t>
  </si>
  <si>
    <t>11/3</t>
  </si>
  <si>
    <t>11/4</t>
  </si>
  <si>
    <t>витрати на страхові послуги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</si>
  <si>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</si>
  <si>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</si>
  <si>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збиток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</si>
  <si>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</si>
  <si>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</si>
  <si>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</si>
  <si>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</si>
  <si>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</si>
  <si>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</si>
  <si>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Погашення податкової заборгованості, у тому числі:</t>
  </si>
  <si>
    <t>до державних цільових фондів</t>
  </si>
  <si>
    <t>неустойки (штрафи, пені)</t>
  </si>
  <si>
    <t>Інші обов’язкові платежі, у тому числі:</t>
  </si>
  <si>
    <t>інші платежі (розшифрувати)</t>
  </si>
  <si>
    <t>витрати на сировину й основні матеріали</t>
  </si>
  <si>
    <t>витрати на паливо та енергію</t>
  </si>
  <si>
    <t>Витрати на оплату праці</t>
  </si>
  <si>
    <t>Відрахування на соціальні заходи</t>
  </si>
  <si>
    <t>Інші операційні витрати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</si>
  <si>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</si>
  <si>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</si>
  <si>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</si>
  <si>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</si>
  <si>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</si>
  <si>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</si>
  <si>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001</t>
  </si>
  <si>
    <t>001/1</t>
  </si>
  <si>
    <t>002</t>
  </si>
  <si>
    <t>003</t>
  </si>
  <si>
    <t>004</t>
  </si>
  <si>
    <t>005</t>
  </si>
  <si>
    <t>006</t>
  </si>
  <si>
    <t>Q1-Q4</t>
  </si>
  <si>
    <t>11/5</t>
  </si>
  <si>
    <t>41564101</t>
  </si>
  <si>
    <t>Комунальне підприємство Тернопільської міської ради "Автошкола" Міськавтотранс"</t>
  </si>
  <si>
    <t>КП "Автошкола" Міськавтотранс"</t>
  </si>
  <si>
    <t>Сновида Мирослав Теодозійович</t>
  </si>
  <si>
    <t>Дохід (виручка) від реалізації продукції (товарів, робіт, послуг)</t>
  </si>
  <si>
    <t xml:space="preserve">Інші доходи </t>
  </si>
  <si>
    <t>матеріальні витрати</t>
  </si>
  <si>
    <t>відрахування з зарплати</t>
  </si>
  <si>
    <t>нарахування на заробітну плату ЄСВ</t>
  </si>
  <si>
    <t>електропостачання</t>
  </si>
  <si>
    <t>водопостачання</t>
  </si>
  <si>
    <t>послуги звязку</t>
  </si>
  <si>
    <t>послуги викладача по дог. ЦПХ</t>
  </si>
  <si>
    <t>технічне обслуговування т/з</t>
  </si>
  <si>
    <t>відшкодування комунальних витрат</t>
  </si>
  <si>
    <t>витрати на обслуговування охорони приміщень</t>
  </si>
  <si>
    <t>повернення коштів покупцям</t>
  </si>
  <si>
    <t>Штрафні санкції</t>
  </si>
  <si>
    <t>податок з доходів працюючих</t>
  </si>
  <si>
    <t>військовий збір</t>
  </si>
  <si>
    <t>ЄСВ</t>
  </si>
  <si>
    <t>1/1</t>
  </si>
  <si>
    <t>1/2</t>
  </si>
  <si>
    <t>5/1</t>
  </si>
  <si>
    <t>5/2</t>
  </si>
  <si>
    <t>11/6</t>
  </si>
  <si>
    <t>11/7</t>
  </si>
  <si>
    <t>11/8</t>
  </si>
  <si>
    <t>11/10</t>
  </si>
  <si>
    <t>11/11</t>
  </si>
  <si>
    <t>11/12</t>
  </si>
  <si>
    <t>11/19</t>
  </si>
  <si>
    <t>001/3</t>
  </si>
  <si>
    <t>001/4</t>
  </si>
  <si>
    <t>001/5</t>
  </si>
  <si>
    <t>001/6</t>
  </si>
  <si>
    <t>Підготовка та перепідготовка  водіїв транспортних засобів</t>
  </si>
  <si>
    <t xml:space="preserve">Послуги з перевезення </t>
  </si>
  <si>
    <t xml:space="preserve">амортизація </t>
  </si>
  <si>
    <t>Адміністративні витрати:</t>
  </si>
  <si>
    <t>12</t>
  </si>
  <si>
    <t>012/1</t>
  </si>
  <si>
    <t>012/2</t>
  </si>
  <si>
    <t>012/3</t>
  </si>
  <si>
    <t>012/4</t>
  </si>
  <si>
    <t>012/5</t>
  </si>
  <si>
    <t>012/6</t>
  </si>
  <si>
    <t>розрахунково-касове обслуговування</t>
  </si>
  <si>
    <t>012/7</t>
  </si>
  <si>
    <t>інформаційне обслуговування 1С</t>
  </si>
  <si>
    <t>012/8</t>
  </si>
  <si>
    <t>012/9</t>
  </si>
  <si>
    <t>переплата періодичних видань</t>
  </si>
  <si>
    <t>012/10</t>
  </si>
  <si>
    <t>012/11</t>
  </si>
  <si>
    <t>012/12</t>
  </si>
  <si>
    <t>технічний огляд транспортних засобів</t>
  </si>
  <si>
    <t>сертифікати прогарми M.D.O.C.</t>
  </si>
  <si>
    <t>012/14</t>
  </si>
  <si>
    <t>Витрати на страхові послуги</t>
  </si>
  <si>
    <t>013</t>
  </si>
  <si>
    <t>013/1</t>
  </si>
  <si>
    <t>013/2</t>
  </si>
  <si>
    <t>013/3</t>
  </si>
  <si>
    <t>013/4</t>
  </si>
  <si>
    <t>013/5</t>
  </si>
  <si>
    <t>013/6</t>
  </si>
  <si>
    <t xml:space="preserve">Інші операційні витрати </t>
  </si>
  <si>
    <t>014</t>
  </si>
  <si>
    <t>014/2</t>
  </si>
  <si>
    <t>згідно листків непрацездатності, вихідна та матеріальна допомоги</t>
  </si>
  <si>
    <t>014/3</t>
  </si>
  <si>
    <t xml:space="preserve">нарахування ЄСВ на виплати </t>
  </si>
  <si>
    <t>014/4</t>
  </si>
  <si>
    <t>014/5</t>
  </si>
  <si>
    <t>015</t>
  </si>
  <si>
    <t>Втрати від участі в капіталі</t>
  </si>
  <si>
    <t>016</t>
  </si>
  <si>
    <t>Інші витрати (списання необоротних активів)</t>
  </si>
  <si>
    <t>017</t>
  </si>
  <si>
    <t>018</t>
  </si>
  <si>
    <t xml:space="preserve">Податок на прибуток від звичайної діяльності </t>
  </si>
  <si>
    <t>019</t>
  </si>
  <si>
    <t>Усього витрати</t>
  </si>
  <si>
    <t>020</t>
  </si>
  <si>
    <t>Валовий прибуток (збиток)</t>
  </si>
  <si>
    <t>021</t>
  </si>
  <si>
    <t>022</t>
  </si>
  <si>
    <t>Чистий  прибуток (збиток), у тому числі:</t>
  </si>
  <si>
    <t>023</t>
  </si>
  <si>
    <t xml:space="preserve">прибуток </t>
  </si>
  <si>
    <t>023/1</t>
  </si>
  <si>
    <t>023/2</t>
  </si>
  <si>
    <t xml:space="preserve">Відрахування частини  прибутку комунальними унітарними підприємствами  </t>
  </si>
  <si>
    <t>024</t>
  </si>
  <si>
    <t>Залишок нерозподіленого прибутку (непокритого збитку) на початок звітного періоду</t>
  </si>
  <si>
    <t>025</t>
  </si>
  <si>
    <t>Розвиток виробництва</t>
  </si>
  <si>
    <t>026</t>
  </si>
  <si>
    <t>026/1</t>
  </si>
  <si>
    <t>027</t>
  </si>
  <si>
    <t>028</t>
  </si>
  <si>
    <t>Залишок нерозподіленого прибутку (непокритого збитку) на кінець звітного періоду</t>
  </si>
  <si>
    <t>029</t>
  </si>
  <si>
    <t>Сплата поточних податків та обов’язкових платежів до державного бюджету, у тому числі:</t>
  </si>
  <si>
    <t>030</t>
  </si>
  <si>
    <t>податок на прибуток</t>
  </si>
  <si>
    <t>030/1</t>
  </si>
  <si>
    <t>030/2</t>
  </si>
  <si>
    <t>030/3</t>
  </si>
  <si>
    <t>030/4</t>
  </si>
  <si>
    <t>030/5</t>
  </si>
  <si>
    <t>031</t>
  </si>
  <si>
    <t>погашення реструктуризованих та відстрочених сум, що підлягають сплаті в поточному році до бюджету</t>
  </si>
  <si>
    <t>031/1</t>
  </si>
  <si>
    <t>031/2</t>
  </si>
  <si>
    <t>031/3</t>
  </si>
  <si>
    <t>Внески до державних цільових фондів, у тому числі:</t>
  </si>
  <si>
    <t>032</t>
  </si>
  <si>
    <t>033</t>
  </si>
  <si>
    <t>місцеві податки та збори</t>
  </si>
  <si>
    <t>033/1</t>
  </si>
  <si>
    <t>033/1/1</t>
  </si>
  <si>
    <t>033/1/2</t>
  </si>
  <si>
    <t>033/1/3</t>
  </si>
  <si>
    <t>033/2</t>
  </si>
  <si>
    <t>Матеріальні витрати, у тому числі:</t>
  </si>
  <si>
    <t>001/2</t>
  </si>
  <si>
    <t>Операційні витрати, усього</t>
  </si>
  <si>
    <t>Капітальні інвестиції, усього,                        у тому числі:</t>
  </si>
  <si>
    <t>Чистий дохід (виручка) від реалізації продукції (товарів, робіт, послуг) (розшифрувати)</t>
  </si>
  <si>
    <t>Собівартість реалізованої продукції (товарів, робіт та послуг) (розшифрувати)</t>
  </si>
  <si>
    <t>Витрати на збут (розшифрувати)</t>
  </si>
  <si>
    <t>Фінансові витрати (розшифрувати)</t>
  </si>
  <si>
    <t>інші податки, у тому числі (розшифрувати):</t>
  </si>
  <si>
    <t>винагорода за невикористане право (дозвіл) за використання КП"АМ "Автошкола"</t>
  </si>
  <si>
    <t xml:space="preserve">оренда транпорт. засобів </t>
  </si>
  <si>
    <t>охорона</t>
  </si>
  <si>
    <t>технічне обслуговування т/з; реєстрація і перереєстрація т/с</t>
  </si>
  <si>
    <t>послуги звя"зку</t>
  </si>
  <si>
    <t>реклама в інтернет ресурсі</t>
  </si>
  <si>
    <t>нотаріальні послуги</t>
  </si>
  <si>
    <t>11/13</t>
  </si>
  <si>
    <t>заправка картріджів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</si>
</sst>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.0"/>
    <numFmt numFmtId="166" formatCode="#,##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0" fillId="6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5" borderId="0" xfId="0" applyFont="1" applyFill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165" fontId="2" fillId="6" borderId="1" xfId="0" quotePrefix="1" applyNumberFormat="1" applyFont="1" applyFill="1" applyBorder="1" applyAlignment="1">
      <alignment horizontal="center" vertical="center"/>
    </xf>
    <xf numFmtId="166" fontId="2" fillId="6" borderId="1" xfId="0" quotePrefix="1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quotePrefix="1" applyNumberFormat="1" applyFont="1" applyFill="1" applyBorder="1" applyAlignment="1">
      <alignment horizontal="center" vertical="center"/>
    </xf>
    <xf numFmtId="166" fontId="2" fillId="3" borderId="1" xfId="0" quotePrefix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106"/>
  <sheetViews>
    <sheetView tabSelected="1" zoomScale="110" zoomScaleNormal="110" workbookViewId="0">
      <selection activeCell="A104" sqref="A104"/>
    </sheetView>
  </sheetViews>
  <sheetFormatPr defaultColWidth="8.85546875" defaultRowHeight="15"/>
  <cols>
    <col min="1" max="1" width="8.85546875" style="8"/>
    <col min="2" max="2" width="26.5703125" style="8" customWidth="1"/>
    <col min="3" max="3" width="18.140625" style="8" customWidth="1"/>
    <col min="4" max="4" width="14" style="8" customWidth="1"/>
    <col min="5" max="5" width="23.5703125" style="8" customWidth="1"/>
    <col min="6" max="6" width="8.85546875" style="8" customWidth="1"/>
    <col min="7" max="7" width="38.7109375" style="23" customWidth="1"/>
    <col min="8" max="8" width="13.7109375" style="8" customWidth="1"/>
    <col min="9" max="9" width="16" style="24" customWidth="1"/>
    <col min="10" max="10" width="12.7109375" style="24" customWidth="1"/>
    <col min="11" max="11" width="13.28515625" style="25" customWidth="1"/>
    <col min="12" max="12" width="14.140625" style="25" customWidth="1"/>
    <col min="13" max="13" width="12.28515625" style="24" customWidth="1"/>
    <col min="14" max="14" width="14.42578125" style="24" customWidth="1"/>
    <col min="15" max="16384" width="8.85546875" style="25"/>
  </cols>
  <sheetData>
    <row r="1" spans="1:14" s="21" customFormat="1" ht="31.1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2" t="s">
        <v>6</v>
      </c>
      <c r="H1" s="13" t="s">
        <v>7</v>
      </c>
      <c r="I1" s="14" t="s">
        <v>8</v>
      </c>
      <c r="J1" s="15" t="s">
        <v>9</v>
      </c>
      <c r="K1" s="16" t="s">
        <v>10</v>
      </c>
      <c r="L1" s="16" t="s">
        <v>11</v>
      </c>
      <c r="M1" s="17" t="s">
        <v>12</v>
      </c>
      <c r="N1" s="17" t="s">
        <v>13</v>
      </c>
    </row>
    <row r="2" spans="1:14" s="8" customFormat="1" ht="60">
      <c r="A2" s="3" t="s">
        <v>62</v>
      </c>
      <c r="B2" s="4" t="s">
        <v>63</v>
      </c>
      <c r="C2" s="4" t="s">
        <v>64</v>
      </c>
      <c r="D2" s="5">
        <v>46022</v>
      </c>
      <c r="E2" s="4" t="s">
        <v>65</v>
      </c>
      <c r="F2" s="6" t="s">
        <v>14</v>
      </c>
      <c r="G2" s="20" t="s">
        <v>66</v>
      </c>
      <c r="H2" s="18">
        <v>1</v>
      </c>
      <c r="I2" s="26">
        <f>SUM(I3:I5)</f>
        <v>4086</v>
      </c>
      <c r="J2" s="30">
        <f>J3+J4+J5+J6</f>
        <v>3962.8999999999996</v>
      </c>
      <c r="K2" s="6" t="s">
        <v>60</v>
      </c>
      <c r="L2" s="6">
        <v>2025</v>
      </c>
      <c r="M2" s="12">
        <f>J2-I2</f>
        <v>-123.10000000000036</v>
      </c>
      <c r="N2" s="12">
        <f>J2/I2*100</f>
        <v>96.987273617229548</v>
      </c>
    </row>
    <row r="3" spans="1:14" s="8" customFormat="1" ht="60">
      <c r="A3" s="3" t="s">
        <v>62</v>
      </c>
      <c r="B3" s="4" t="s">
        <v>63</v>
      </c>
      <c r="C3" s="4" t="s">
        <v>64</v>
      </c>
      <c r="D3" s="5">
        <v>46022</v>
      </c>
      <c r="E3" s="4" t="s">
        <v>65</v>
      </c>
      <c r="F3" s="7" t="s">
        <v>14</v>
      </c>
      <c r="G3" s="22" t="s">
        <v>98</v>
      </c>
      <c r="H3" s="19" t="s">
        <v>83</v>
      </c>
      <c r="I3" s="26">
        <v>4050</v>
      </c>
      <c r="J3" s="30">
        <v>3922.7</v>
      </c>
      <c r="K3" s="6" t="s">
        <v>60</v>
      </c>
      <c r="L3" s="6">
        <v>2025</v>
      </c>
      <c r="M3" s="12">
        <f t="shared" ref="M3:M5" si="0">J3-I3</f>
        <v>-127.30000000000018</v>
      </c>
      <c r="N3" s="12">
        <f t="shared" ref="N3:N5" si="1">J3/I3*100</f>
        <v>96.856790123456776</v>
      </c>
    </row>
    <row r="4" spans="1:14" s="8" customFormat="1" ht="60">
      <c r="A4" s="3" t="s">
        <v>62</v>
      </c>
      <c r="B4" s="4" t="s">
        <v>63</v>
      </c>
      <c r="C4" s="4" t="s">
        <v>64</v>
      </c>
      <c r="D4" s="5">
        <v>46022</v>
      </c>
      <c r="E4" s="4" t="s">
        <v>65</v>
      </c>
      <c r="F4" s="7" t="s">
        <v>14</v>
      </c>
      <c r="G4" s="22" t="s">
        <v>99</v>
      </c>
      <c r="H4" s="19" t="s">
        <v>84</v>
      </c>
      <c r="I4" s="26">
        <v>30</v>
      </c>
      <c r="J4" s="30">
        <v>23</v>
      </c>
      <c r="K4" s="6" t="s">
        <v>60</v>
      </c>
      <c r="L4" s="6">
        <v>2025</v>
      </c>
      <c r="M4" s="12">
        <f t="shared" si="0"/>
        <v>-7</v>
      </c>
      <c r="N4" s="12">
        <f t="shared" si="1"/>
        <v>76.666666666666671</v>
      </c>
    </row>
    <row r="5" spans="1:14" s="8" customFormat="1" ht="60">
      <c r="A5" s="3" t="s">
        <v>62</v>
      </c>
      <c r="B5" s="4" t="s">
        <v>63</v>
      </c>
      <c r="C5" s="4" t="s">
        <v>64</v>
      </c>
      <c r="D5" s="5">
        <v>46022</v>
      </c>
      <c r="E5" s="4" t="s">
        <v>65</v>
      </c>
      <c r="F5" s="7" t="s">
        <v>14</v>
      </c>
      <c r="G5" s="22" t="s">
        <v>15</v>
      </c>
      <c r="H5" s="18">
        <v>2</v>
      </c>
      <c r="I5" s="26">
        <v>6</v>
      </c>
      <c r="J5" s="30">
        <v>4.5999999999999996</v>
      </c>
      <c r="K5" s="6" t="s">
        <v>60</v>
      </c>
      <c r="L5" s="6">
        <v>2025</v>
      </c>
      <c r="M5" s="12">
        <f t="shared" si="0"/>
        <v>-1.4000000000000004</v>
      </c>
      <c r="N5" s="12">
        <f t="shared" si="1"/>
        <v>76.666666666666657</v>
      </c>
    </row>
    <row r="6" spans="1:14" s="8" customFormat="1" ht="60">
      <c r="A6" s="3" t="s">
        <v>62</v>
      </c>
      <c r="B6" s="4" t="s">
        <v>63</v>
      </c>
      <c r="C6" s="4" t="s">
        <v>64</v>
      </c>
      <c r="D6" s="5">
        <v>46022</v>
      </c>
      <c r="E6" s="4" t="s">
        <v>65</v>
      </c>
      <c r="F6" s="7" t="s">
        <v>14</v>
      </c>
      <c r="G6" s="22" t="s">
        <v>67</v>
      </c>
      <c r="H6" s="18">
        <v>3</v>
      </c>
      <c r="I6" s="10" t="s">
        <v>16</v>
      </c>
      <c r="J6" s="11">
        <v>12.6</v>
      </c>
      <c r="K6" s="6" t="s">
        <v>60</v>
      </c>
      <c r="L6" s="6">
        <v>2025</v>
      </c>
      <c r="M6" s="12">
        <v>12.6</v>
      </c>
      <c r="N6" s="12" t="s">
        <v>16</v>
      </c>
    </row>
    <row r="7" spans="1:14" s="8" customFormat="1" ht="60">
      <c r="A7" s="3" t="s">
        <v>62</v>
      </c>
      <c r="B7" s="4" t="s">
        <v>63</v>
      </c>
      <c r="C7" s="4" t="s">
        <v>64</v>
      </c>
      <c r="D7" s="5">
        <v>46022</v>
      </c>
      <c r="E7" s="4" t="s">
        <v>65</v>
      </c>
      <c r="F7" s="6" t="s">
        <v>14</v>
      </c>
      <c r="G7" s="22" t="s">
        <v>17</v>
      </c>
      <c r="H7" s="18">
        <v>4</v>
      </c>
      <c r="I7" s="10" t="s">
        <v>16</v>
      </c>
      <c r="J7" s="11" t="s">
        <v>16</v>
      </c>
      <c r="K7" s="6" t="s">
        <v>60</v>
      </c>
      <c r="L7" s="6">
        <v>2025</v>
      </c>
      <c r="M7" s="12" t="s">
        <v>16</v>
      </c>
      <c r="N7" s="12" t="s">
        <v>16</v>
      </c>
    </row>
    <row r="8" spans="1:14" s="8" customFormat="1" ht="60">
      <c r="A8" s="3" t="s">
        <v>62</v>
      </c>
      <c r="B8" s="4" t="s">
        <v>63</v>
      </c>
      <c r="C8" s="4" t="s">
        <v>64</v>
      </c>
      <c r="D8" s="5">
        <v>46022</v>
      </c>
      <c r="E8" s="4" t="s">
        <v>65</v>
      </c>
      <c r="F8" s="6" t="s">
        <v>14</v>
      </c>
      <c r="G8" s="20" t="s">
        <v>192</v>
      </c>
      <c r="H8" s="18">
        <v>5</v>
      </c>
      <c r="I8" s="26">
        <f>SUM(I9:I11)</f>
        <v>4080</v>
      </c>
      <c r="J8" s="30">
        <f>J9+J10+J11+J12</f>
        <v>3958.2999999999997</v>
      </c>
      <c r="K8" s="6" t="s">
        <v>60</v>
      </c>
      <c r="L8" s="6">
        <v>2025</v>
      </c>
      <c r="M8" s="12">
        <f>J8-I8</f>
        <v>-121.70000000000027</v>
      </c>
      <c r="N8" s="12">
        <f>J8/I8*100</f>
        <v>97.017156862745097</v>
      </c>
    </row>
    <row r="9" spans="1:14" s="8" customFormat="1" ht="60">
      <c r="A9" s="3" t="s">
        <v>62</v>
      </c>
      <c r="B9" s="4" t="s">
        <v>63</v>
      </c>
      <c r="C9" s="4" t="s">
        <v>64</v>
      </c>
      <c r="D9" s="5">
        <v>46022</v>
      </c>
      <c r="E9" s="4" t="s">
        <v>65</v>
      </c>
      <c r="F9" s="7" t="s">
        <v>14</v>
      </c>
      <c r="G9" s="20" t="s">
        <v>98</v>
      </c>
      <c r="H9" s="19" t="s">
        <v>85</v>
      </c>
      <c r="I9" s="26">
        <f>I3</f>
        <v>4050</v>
      </c>
      <c r="J9" s="30">
        <f>J3</f>
        <v>3922.7</v>
      </c>
      <c r="K9" s="6" t="s">
        <v>60</v>
      </c>
      <c r="L9" s="6">
        <v>2025</v>
      </c>
      <c r="M9" s="12">
        <f t="shared" ref="M9:M10" si="2">J9-I9</f>
        <v>-127.30000000000018</v>
      </c>
      <c r="N9" s="12">
        <f t="shared" ref="N9:N10" si="3">J9/I9*100</f>
        <v>96.856790123456776</v>
      </c>
    </row>
    <row r="10" spans="1:14" s="8" customFormat="1" ht="60">
      <c r="A10" s="3" t="s">
        <v>62</v>
      </c>
      <c r="B10" s="4" t="s">
        <v>63</v>
      </c>
      <c r="C10" s="4" t="s">
        <v>64</v>
      </c>
      <c r="D10" s="5">
        <v>46022</v>
      </c>
      <c r="E10" s="4" t="s">
        <v>65</v>
      </c>
      <c r="F10" s="7" t="s">
        <v>14</v>
      </c>
      <c r="G10" s="20" t="s">
        <v>99</v>
      </c>
      <c r="H10" s="19" t="s">
        <v>86</v>
      </c>
      <c r="I10" s="26">
        <f>I4</f>
        <v>30</v>
      </c>
      <c r="J10" s="30">
        <f>J4</f>
        <v>23</v>
      </c>
      <c r="K10" s="6" t="s">
        <v>60</v>
      </c>
      <c r="L10" s="6">
        <v>2025</v>
      </c>
      <c r="M10" s="12">
        <f t="shared" si="2"/>
        <v>-7</v>
      </c>
      <c r="N10" s="12">
        <f t="shared" si="3"/>
        <v>76.666666666666671</v>
      </c>
    </row>
    <row r="11" spans="1:14" s="8" customFormat="1" ht="60">
      <c r="A11" s="3" t="s">
        <v>62</v>
      </c>
      <c r="B11" s="4" t="s">
        <v>63</v>
      </c>
      <c r="C11" s="4" t="s">
        <v>64</v>
      </c>
      <c r="D11" s="5">
        <v>46022</v>
      </c>
      <c r="E11" s="4" t="s">
        <v>65</v>
      </c>
      <c r="F11" s="6" t="s">
        <v>14</v>
      </c>
      <c r="G11" s="20" t="s">
        <v>18</v>
      </c>
      <c r="H11" s="18">
        <v>6</v>
      </c>
      <c r="I11" s="10" t="s">
        <v>16</v>
      </c>
      <c r="J11" s="11">
        <v>11.6</v>
      </c>
      <c r="K11" s="6" t="s">
        <v>60</v>
      </c>
      <c r="L11" s="6">
        <v>2025</v>
      </c>
      <c r="M11" s="12">
        <v>11.6</v>
      </c>
      <c r="N11" s="12" t="s">
        <v>16</v>
      </c>
    </row>
    <row r="12" spans="1:14" s="8" customFormat="1" ht="60">
      <c r="A12" s="3" t="s">
        <v>62</v>
      </c>
      <c r="B12" s="4" t="s">
        <v>63</v>
      </c>
      <c r="C12" s="4" t="s">
        <v>64</v>
      </c>
      <c r="D12" s="5">
        <v>46022</v>
      </c>
      <c r="E12" s="4" t="s">
        <v>65</v>
      </c>
      <c r="F12" s="6" t="s">
        <v>14</v>
      </c>
      <c r="G12" s="20" t="s">
        <v>67</v>
      </c>
      <c r="H12" s="18">
        <v>9</v>
      </c>
      <c r="I12" s="10" t="s">
        <v>16</v>
      </c>
      <c r="J12" s="11">
        <v>1</v>
      </c>
      <c r="K12" s="6" t="s">
        <v>60</v>
      </c>
      <c r="L12" s="6">
        <v>2025</v>
      </c>
      <c r="M12" s="12">
        <v>1</v>
      </c>
      <c r="N12" s="12" t="s">
        <v>16</v>
      </c>
    </row>
    <row r="13" spans="1:14" s="8" customFormat="1" ht="60">
      <c r="A13" s="3" t="s">
        <v>62</v>
      </c>
      <c r="B13" s="4" t="s">
        <v>63</v>
      </c>
      <c r="C13" s="4" t="s">
        <v>64</v>
      </c>
      <c r="D13" s="5">
        <v>46022</v>
      </c>
      <c r="E13" s="4" t="s">
        <v>65</v>
      </c>
      <c r="F13" s="6" t="s">
        <v>14</v>
      </c>
      <c r="G13" s="20" t="s">
        <v>19</v>
      </c>
      <c r="H13" s="18">
        <v>10</v>
      </c>
      <c r="I13" s="26">
        <f>I9+I10</f>
        <v>4080</v>
      </c>
      <c r="J13" s="30">
        <f>J8</f>
        <v>3958.2999999999997</v>
      </c>
      <c r="K13" s="6" t="s">
        <v>60</v>
      </c>
      <c r="L13" s="6">
        <v>2025</v>
      </c>
      <c r="M13" s="12">
        <f>J13-I13</f>
        <v>-121.70000000000027</v>
      </c>
      <c r="N13" s="12">
        <f>J13/I13*100</f>
        <v>97.017156862745097</v>
      </c>
    </row>
    <row r="14" spans="1:14" s="8" customFormat="1" ht="60">
      <c r="A14" s="3" t="s">
        <v>62</v>
      </c>
      <c r="B14" s="4" t="s">
        <v>63</v>
      </c>
      <c r="C14" s="4" t="s">
        <v>64</v>
      </c>
      <c r="D14" s="5">
        <v>46022</v>
      </c>
      <c r="E14" s="4" t="s">
        <v>65</v>
      </c>
      <c r="F14" s="6" t="s">
        <v>14</v>
      </c>
      <c r="G14" s="20" t="s">
        <v>193</v>
      </c>
      <c r="H14" s="18">
        <v>11</v>
      </c>
      <c r="I14" s="26">
        <f>SUM(I15:I28)</f>
        <v>2730</v>
      </c>
      <c r="J14" s="30">
        <f>SUM(J15:J28)</f>
        <v>3211.7</v>
      </c>
      <c r="K14" s="6" t="s">
        <v>60</v>
      </c>
      <c r="L14" s="6">
        <v>2025</v>
      </c>
      <c r="M14" s="12">
        <f>J14-I14</f>
        <v>481.69999999999982</v>
      </c>
      <c r="N14" s="12">
        <f t="shared" ref="N14:N43" si="4">J14/I14*100</f>
        <v>117.64468864468864</v>
      </c>
    </row>
    <row r="15" spans="1:14" s="8" customFormat="1" ht="60">
      <c r="A15" s="3" t="s">
        <v>62</v>
      </c>
      <c r="B15" s="4" t="s">
        <v>63</v>
      </c>
      <c r="C15" s="4" t="s">
        <v>64</v>
      </c>
      <c r="D15" s="5">
        <v>46022</v>
      </c>
      <c r="E15" s="4" t="s">
        <v>65</v>
      </c>
      <c r="F15" s="6" t="s">
        <v>14</v>
      </c>
      <c r="G15" s="20" t="s">
        <v>68</v>
      </c>
      <c r="H15" s="19" t="s">
        <v>22</v>
      </c>
      <c r="I15" s="26">
        <v>300</v>
      </c>
      <c r="J15" s="30">
        <v>538.20000000000005</v>
      </c>
      <c r="K15" s="6" t="s">
        <v>60</v>
      </c>
      <c r="L15" s="6">
        <v>2025</v>
      </c>
      <c r="M15" s="12">
        <f t="shared" ref="M15:M28" si="5">J15-I15</f>
        <v>238.20000000000005</v>
      </c>
      <c r="N15" s="12">
        <f t="shared" si="4"/>
        <v>179.40000000000003</v>
      </c>
    </row>
    <row r="16" spans="1:14" s="8" customFormat="1" ht="60">
      <c r="A16" s="3" t="s">
        <v>62</v>
      </c>
      <c r="B16" s="4" t="s">
        <v>63</v>
      </c>
      <c r="C16" s="4" t="s">
        <v>64</v>
      </c>
      <c r="D16" s="5">
        <v>46022</v>
      </c>
      <c r="E16" s="4" t="s">
        <v>65</v>
      </c>
      <c r="F16" s="6" t="s">
        <v>14</v>
      </c>
      <c r="G16" s="20" t="s">
        <v>24</v>
      </c>
      <c r="H16" s="19" t="s">
        <v>23</v>
      </c>
      <c r="I16" s="26">
        <v>1480</v>
      </c>
      <c r="J16" s="30">
        <v>1475.5</v>
      </c>
      <c r="K16" s="6" t="s">
        <v>60</v>
      </c>
      <c r="L16" s="6">
        <v>2025</v>
      </c>
      <c r="M16" s="12">
        <f t="shared" si="5"/>
        <v>-4.5</v>
      </c>
      <c r="N16" s="12">
        <f t="shared" si="4"/>
        <v>99.695945945945937</v>
      </c>
    </row>
    <row r="17" spans="1:14" s="8" customFormat="1" ht="60">
      <c r="A17" s="3" t="s">
        <v>62</v>
      </c>
      <c r="B17" s="4" t="s">
        <v>63</v>
      </c>
      <c r="C17" s="4" t="s">
        <v>64</v>
      </c>
      <c r="D17" s="5">
        <v>46022</v>
      </c>
      <c r="E17" s="4" t="s">
        <v>65</v>
      </c>
      <c r="F17" s="6" t="s">
        <v>14</v>
      </c>
      <c r="G17" s="20" t="s">
        <v>69</v>
      </c>
      <c r="H17" s="19" t="s">
        <v>25</v>
      </c>
      <c r="I17" s="26">
        <v>260</v>
      </c>
      <c r="J17" s="30">
        <v>327.10000000000002</v>
      </c>
      <c r="K17" s="6" t="s">
        <v>60</v>
      </c>
      <c r="L17" s="6">
        <v>2025</v>
      </c>
      <c r="M17" s="12">
        <f t="shared" si="5"/>
        <v>67.100000000000023</v>
      </c>
      <c r="N17" s="12">
        <f t="shared" si="4"/>
        <v>125.80769230769231</v>
      </c>
    </row>
    <row r="18" spans="1:14" s="8" customFormat="1" ht="60">
      <c r="A18" s="3" t="s">
        <v>62</v>
      </c>
      <c r="B18" s="4" t="s">
        <v>63</v>
      </c>
      <c r="C18" s="4" t="s">
        <v>64</v>
      </c>
      <c r="D18" s="5">
        <v>46022</v>
      </c>
      <c r="E18" s="4" t="s">
        <v>65</v>
      </c>
      <c r="F18" s="6" t="s">
        <v>14</v>
      </c>
      <c r="G18" s="20" t="s">
        <v>76</v>
      </c>
      <c r="H18" s="19" t="s">
        <v>26</v>
      </c>
      <c r="I18" s="26">
        <v>156</v>
      </c>
      <c r="J18" s="30">
        <v>195</v>
      </c>
      <c r="K18" s="6" t="s">
        <v>60</v>
      </c>
      <c r="L18" s="6">
        <v>2025</v>
      </c>
      <c r="M18" s="12">
        <f t="shared" si="5"/>
        <v>39</v>
      </c>
      <c r="N18" s="12">
        <f t="shared" si="4"/>
        <v>125</v>
      </c>
    </row>
    <row r="19" spans="1:14" s="8" customFormat="1" ht="60">
      <c r="A19" s="3" t="s">
        <v>62</v>
      </c>
      <c r="B19" s="4" t="s">
        <v>63</v>
      </c>
      <c r="C19" s="4" t="s">
        <v>64</v>
      </c>
      <c r="D19" s="5">
        <v>46022</v>
      </c>
      <c r="E19" s="4" t="s">
        <v>65</v>
      </c>
      <c r="F19" s="6" t="s">
        <v>14</v>
      </c>
      <c r="G19" s="20" t="s">
        <v>73</v>
      </c>
      <c r="H19" s="19" t="s">
        <v>61</v>
      </c>
      <c r="I19" s="26">
        <v>3.6</v>
      </c>
      <c r="J19" s="30">
        <v>3.6</v>
      </c>
      <c r="K19" s="6" t="s">
        <v>60</v>
      </c>
      <c r="L19" s="6">
        <v>2025</v>
      </c>
      <c r="M19" s="12">
        <f t="shared" si="5"/>
        <v>0</v>
      </c>
      <c r="N19" s="12">
        <f t="shared" si="4"/>
        <v>100</v>
      </c>
    </row>
    <row r="20" spans="1:14" s="8" customFormat="1" ht="42" customHeight="1">
      <c r="A20" s="3" t="s">
        <v>62</v>
      </c>
      <c r="B20" s="4" t="s">
        <v>63</v>
      </c>
      <c r="C20" s="4" t="s">
        <v>64</v>
      </c>
      <c r="D20" s="5">
        <v>46022</v>
      </c>
      <c r="E20" s="4" t="s">
        <v>65</v>
      </c>
      <c r="F20" s="34" t="s">
        <v>14</v>
      </c>
      <c r="G20" s="20" t="s">
        <v>205</v>
      </c>
      <c r="H20" s="19" t="s">
        <v>87</v>
      </c>
      <c r="I20" s="10" t="s">
        <v>16</v>
      </c>
      <c r="J20" s="30">
        <v>8</v>
      </c>
      <c r="K20" s="6" t="s">
        <v>60</v>
      </c>
      <c r="L20" s="6">
        <v>2025</v>
      </c>
      <c r="M20" s="12">
        <v>8</v>
      </c>
      <c r="N20" s="10" t="s">
        <v>16</v>
      </c>
    </row>
    <row r="21" spans="1:14" s="8" customFormat="1" ht="60">
      <c r="A21" s="3" t="s">
        <v>62</v>
      </c>
      <c r="B21" s="4" t="s">
        <v>63</v>
      </c>
      <c r="C21" s="4" t="s">
        <v>64</v>
      </c>
      <c r="D21" s="5">
        <v>46022</v>
      </c>
      <c r="E21" s="4" t="s">
        <v>65</v>
      </c>
      <c r="F21" s="6" t="s">
        <v>14</v>
      </c>
      <c r="G21" s="20" t="s">
        <v>197</v>
      </c>
      <c r="H21" s="19" t="s">
        <v>87</v>
      </c>
      <c r="I21" s="26">
        <v>52</v>
      </c>
      <c r="J21" s="30">
        <v>48.2</v>
      </c>
      <c r="K21" s="6" t="s">
        <v>60</v>
      </c>
      <c r="L21" s="6">
        <v>2025</v>
      </c>
      <c r="M21" s="12">
        <f t="shared" si="5"/>
        <v>-3.7999999999999972</v>
      </c>
      <c r="N21" s="12">
        <f t="shared" si="4"/>
        <v>92.692307692307693</v>
      </c>
    </row>
    <row r="22" spans="1:14" s="8" customFormat="1" ht="60">
      <c r="A22" s="3" t="s">
        <v>62</v>
      </c>
      <c r="B22" s="4" t="s">
        <v>63</v>
      </c>
      <c r="C22" s="4" t="s">
        <v>64</v>
      </c>
      <c r="D22" s="5">
        <v>46022</v>
      </c>
      <c r="E22" s="4" t="s">
        <v>65</v>
      </c>
      <c r="F22" s="6" t="s">
        <v>14</v>
      </c>
      <c r="G22" s="20" t="s">
        <v>198</v>
      </c>
      <c r="H22" s="19" t="s">
        <v>88</v>
      </c>
      <c r="I22" s="26">
        <v>240</v>
      </c>
      <c r="J22" s="30">
        <v>279</v>
      </c>
      <c r="K22" s="6" t="s">
        <v>60</v>
      </c>
      <c r="L22" s="6">
        <v>2025</v>
      </c>
      <c r="M22" s="12">
        <f t="shared" si="5"/>
        <v>39</v>
      </c>
      <c r="N22" s="12">
        <f t="shared" si="4"/>
        <v>116.25000000000001</v>
      </c>
    </row>
    <row r="23" spans="1:14" s="8" customFormat="1" ht="60">
      <c r="A23" s="3" t="s">
        <v>62</v>
      </c>
      <c r="B23" s="4" t="s">
        <v>63</v>
      </c>
      <c r="C23" s="4" t="s">
        <v>64</v>
      </c>
      <c r="D23" s="5">
        <v>46022</v>
      </c>
      <c r="E23" s="4" t="s">
        <v>65</v>
      </c>
      <c r="F23" s="6" t="s">
        <v>14</v>
      </c>
      <c r="G23" s="20" t="s">
        <v>74</v>
      </c>
      <c r="H23" s="19" t="s">
        <v>89</v>
      </c>
      <c r="I23" s="26">
        <v>75</v>
      </c>
      <c r="J23" s="30">
        <v>88</v>
      </c>
      <c r="K23" s="6" t="s">
        <v>60</v>
      </c>
      <c r="L23" s="6">
        <v>2025</v>
      </c>
      <c r="M23" s="12">
        <f t="shared" si="5"/>
        <v>13</v>
      </c>
      <c r="N23" s="12">
        <f t="shared" si="4"/>
        <v>117.33333333333333</v>
      </c>
    </row>
    <row r="24" spans="1:14" s="8" customFormat="1" ht="41.25" customHeight="1">
      <c r="A24" s="36" t="s">
        <v>62</v>
      </c>
      <c r="B24" s="4" t="s">
        <v>63</v>
      </c>
      <c r="C24" s="4" t="s">
        <v>64</v>
      </c>
      <c r="D24" s="5">
        <v>46022</v>
      </c>
      <c r="E24" s="4" t="s">
        <v>65</v>
      </c>
      <c r="F24" s="6" t="s">
        <v>14</v>
      </c>
      <c r="G24" s="20" t="s">
        <v>203</v>
      </c>
      <c r="H24" s="19" t="s">
        <v>204</v>
      </c>
      <c r="I24" s="26">
        <v>4</v>
      </c>
      <c r="J24" s="30">
        <v>17.7</v>
      </c>
      <c r="K24" s="6" t="s">
        <v>60</v>
      </c>
      <c r="L24" s="6">
        <v>2025</v>
      </c>
      <c r="M24" s="12">
        <f t="shared" si="5"/>
        <v>13.7</v>
      </c>
      <c r="N24" s="12">
        <f t="shared" si="4"/>
        <v>442.5</v>
      </c>
    </row>
    <row r="25" spans="1:14" s="8" customFormat="1" ht="60">
      <c r="A25" s="3" t="s">
        <v>62</v>
      </c>
      <c r="B25" s="4" t="s">
        <v>63</v>
      </c>
      <c r="C25" s="4" t="s">
        <v>64</v>
      </c>
      <c r="D25" s="5">
        <v>46022</v>
      </c>
      <c r="E25" s="4" t="s">
        <v>65</v>
      </c>
      <c r="F25" s="6" t="s">
        <v>14</v>
      </c>
      <c r="G25" s="20" t="s">
        <v>27</v>
      </c>
      <c r="H25" s="19" t="s">
        <v>93</v>
      </c>
      <c r="I25" s="26">
        <v>24</v>
      </c>
      <c r="J25" s="30">
        <v>75.2</v>
      </c>
      <c r="K25" s="6" t="s">
        <v>60</v>
      </c>
      <c r="L25" s="6">
        <v>2025</v>
      </c>
      <c r="M25" s="12">
        <f t="shared" si="5"/>
        <v>51.2</v>
      </c>
      <c r="N25" s="12">
        <f t="shared" si="4"/>
        <v>313.33333333333331</v>
      </c>
    </row>
    <row r="26" spans="1:14" s="8" customFormat="1" ht="60">
      <c r="A26" s="3" t="s">
        <v>62</v>
      </c>
      <c r="B26" s="4" t="s">
        <v>63</v>
      </c>
      <c r="C26" s="4" t="s">
        <v>64</v>
      </c>
      <c r="D26" s="5">
        <v>46022</v>
      </c>
      <c r="E26" s="4" t="s">
        <v>65</v>
      </c>
      <c r="F26" s="6" t="s">
        <v>14</v>
      </c>
      <c r="G26" s="20" t="s">
        <v>199</v>
      </c>
      <c r="H26" s="19" t="s">
        <v>90</v>
      </c>
      <c r="I26" s="26">
        <v>3.6</v>
      </c>
      <c r="J26" s="30">
        <v>1.8</v>
      </c>
      <c r="K26" s="6" t="s">
        <v>60</v>
      </c>
      <c r="L26" s="6">
        <v>2025</v>
      </c>
      <c r="M26" s="12">
        <f t="shared" si="5"/>
        <v>-1.8</v>
      </c>
      <c r="N26" s="12">
        <f t="shared" si="4"/>
        <v>50</v>
      </c>
    </row>
    <row r="27" spans="1:14" s="8" customFormat="1" ht="60">
      <c r="A27" s="3" t="s">
        <v>62</v>
      </c>
      <c r="B27" s="4" t="s">
        <v>63</v>
      </c>
      <c r="C27" s="4" t="s">
        <v>64</v>
      </c>
      <c r="D27" s="5">
        <v>46022</v>
      </c>
      <c r="E27" s="4" t="s">
        <v>65</v>
      </c>
      <c r="F27" s="6" t="s">
        <v>14</v>
      </c>
      <c r="G27" s="20" t="s">
        <v>200</v>
      </c>
      <c r="H27" s="19" t="s">
        <v>91</v>
      </c>
      <c r="I27" s="26">
        <v>18.8</v>
      </c>
      <c r="J27" s="30">
        <v>38.5</v>
      </c>
      <c r="K27" s="6" t="s">
        <v>60</v>
      </c>
      <c r="L27" s="6">
        <v>2025</v>
      </c>
      <c r="M27" s="12">
        <f t="shared" si="5"/>
        <v>19.7</v>
      </c>
      <c r="N27" s="12">
        <f t="shared" si="4"/>
        <v>204.78723404255317</v>
      </c>
    </row>
    <row r="28" spans="1:14" s="8" customFormat="1" ht="60">
      <c r="A28" s="3" t="s">
        <v>62</v>
      </c>
      <c r="B28" s="4" t="s">
        <v>63</v>
      </c>
      <c r="C28" s="4" t="s">
        <v>64</v>
      </c>
      <c r="D28" s="5">
        <v>46022</v>
      </c>
      <c r="E28" s="4" t="s">
        <v>65</v>
      </c>
      <c r="F28" s="6" t="s">
        <v>14</v>
      </c>
      <c r="G28" s="20" t="s">
        <v>100</v>
      </c>
      <c r="H28" s="19" t="s">
        <v>92</v>
      </c>
      <c r="I28" s="26">
        <v>113</v>
      </c>
      <c r="J28" s="30">
        <v>115.9</v>
      </c>
      <c r="K28" s="6" t="s">
        <v>60</v>
      </c>
      <c r="L28" s="6">
        <v>2025</v>
      </c>
      <c r="M28" s="12">
        <f t="shared" si="5"/>
        <v>2.9000000000000057</v>
      </c>
      <c r="N28" s="12">
        <f t="shared" si="4"/>
        <v>102.56637168141593</v>
      </c>
    </row>
    <row r="29" spans="1:14" s="8" customFormat="1" ht="60">
      <c r="A29" s="3" t="s">
        <v>62</v>
      </c>
      <c r="B29" s="4" t="s">
        <v>63</v>
      </c>
      <c r="C29" s="4" t="s">
        <v>64</v>
      </c>
      <c r="D29" s="5">
        <v>46022</v>
      </c>
      <c r="E29" s="4" t="s">
        <v>65</v>
      </c>
      <c r="F29" s="6" t="s">
        <v>14</v>
      </c>
      <c r="G29" s="1" t="s">
        <v>101</v>
      </c>
      <c r="H29" s="19" t="s">
        <v>102</v>
      </c>
      <c r="I29" s="26">
        <f>SUM(I30:I43)</f>
        <v>1305.5999999999999</v>
      </c>
      <c r="J29" s="30">
        <f>SUM(J31:J43)</f>
        <v>1461.1999999999998</v>
      </c>
      <c r="K29" s="6" t="s">
        <v>60</v>
      </c>
      <c r="L29" s="6">
        <v>2025</v>
      </c>
      <c r="M29" s="12">
        <f>J29-I29</f>
        <v>155.59999999999991</v>
      </c>
      <c r="N29" s="12">
        <f t="shared" si="4"/>
        <v>111.91789215686273</v>
      </c>
    </row>
    <row r="30" spans="1:14" s="8" customFormat="1" ht="60">
      <c r="A30" s="3" t="s">
        <v>62</v>
      </c>
      <c r="B30" s="4" t="s">
        <v>63</v>
      </c>
      <c r="C30" s="4" t="s">
        <v>64</v>
      </c>
      <c r="D30" s="5">
        <v>46022</v>
      </c>
      <c r="E30" s="4" t="s">
        <v>65</v>
      </c>
      <c r="F30" s="6" t="s">
        <v>14</v>
      </c>
      <c r="G30" s="1" t="s">
        <v>121</v>
      </c>
      <c r="H30" s="19" t="s">
        <v>104</v>
      </c>
      <c r="I30" s="26">
        <v>1.6</v>
      </c>
      <c r="J30" s="30">
        <v>4</v>
      </c>
      <c r="K30" s="6" t="s">
        <v>60</v>
      </c>
      <c r="L30" s="6">
        <v>2025</v>
      </c>
      <c r="M30" s="12">
        <f t="shared" ref="M30:M43" si="6">J30-I30</f>
        <v>2.4</v>
      </c>
      <c r="N30" s="12">
        <f t="shared" si="4"/>
        <v>250</v>
      </c>
    </row>
    <row r="31" spans="1:14" s="8" customFormat="1" ht="60">
      <c r="A31" s="3" t="s">
        <v>62</v>
      </c>
      <c r="B31" s="4" t="s">
        <v>63</v>
      </c>
      <c r="C31" s="4" t="s">
        <v>64</v>
      </c>
      <c r="D31" s="5">
        <v>46022</v>
      </c>
      <c r="E31" s="4" t="s">
        <v>65</v>
      </c>
      <c r="F31" s="6" t="s">
        <v>14</v>
      </c>
      <c r="G31" s="20" t="s">
        <v>68</v>
      </c>
      <c r="H31" s="19" t="s">
        <v>103</v>
      </c>
      <c r="I31" s="26">
        <v>40</v>
      </c>
      <c r="J31" s="30">
        <v>42</v>
      </c>
      <c r="K31" s="6" t="s">
        <v>60</v>
      </c>
      <c r="L31" s="6">
        <v>2025</v>
      </c>
      <c r="M31" s="12">
        <f t="shared" si="6"/>
        <v>2</v>
      </c>
      <c r="N31" s="12">
        <f t="shared" si="4"/>
        <v>105</v>
      </c>
    </row>
    <row r="32" spans="1:14" s="8" customFormat="1" ht="60">
      <c r="A32" s="3" t="s">
        <v>62</v>
      </c>
      <c r="B32" s="4" t="s">
        <v>63</v>
      </c>
      <c r="C32" s="4" t="s">
        <v>64</v>
      </c>
      <c r="D32" s="5">
        <v>46022</v>
      </c>
      <c r="E32" s="4" t="s">
        <v>65</v>
      </c>
      <c r="F32" s="6" t="s">
        <v>14</v>
      </c>
      <c r="G32" s="20" t="s">
        <v>24</v>
      </c>
      <c r="H32" s="19" t="s">
        <v>105</v>
      </c>
      <c r="I32" s="26">
        <v>868</v>
      </c>
      <c r="J32" s="30">
        <v>954.6</v>
      </c>
      <c r="K32" s="6" t="s">
        <v>60</v>
      </c>
      <c r="L32" s="6">
        <v>2025</v>
      </c>
      <c r="M32" s="12">
        <f t="shared" si="6"/>
        <v>86.600000000000023</v>
      </c>
      <c r="N32" s="12">
        <f t="shared" si="4"/>
        <v>109.97695852534561</v>
      </c>
    </row>
    <row r="33" spans="1:14" s="8" customFormat="1" ht="60">
      <c r="A33" s="3" t="s">
        <v>62</v>
      </c>
      <c r="B33" s="4" t="s">
        <v>63</v>
      </c>
      <c r="C33" s="4" t="s">
        <v>64</v>
      </c>
      <c r="D33" s="5">
        <v>46022</v>
      </c>
      <c r="E33" s="4" t="s">
        <v>65</v>
      </c>
      <c r="F33" s="6" t="s">
        <v>14</v>
      </c>
      <c r="G33" s="20" t="s">
        <v>70</v>
      </c>
      <c r="H33" s="19" t="s">
        <v>106</v>
      </c>
      <c r="I33" s="26">
        <v>149.80000000000001</v>
      </c>
      <c r="J33" s="30">
        <v>182.6</v>
      </c>
      <c r="K33" s="6" t="s">
        <v>60</v>
      </c>
      <c r="L33" s="6">
        <v>2025</v>
      </c>
      <c r="M33" s="12">
        <f t="shared" si="6"/>
        <v>32.799999999999983</v>
      </c>
      <c r="N33" s="12">
        <f t="shared" si="4"/>
        <v>121.8958611481976</v>
      </c>
    </row>
    <row r="34" spans="1:14" s="8" customFormat="1" ht="60">
      <c r="A34" s="3" t="s">
        <v>62</v>
      </c>
      <c r="B34" s="4" t="s">
        <v>63</v>
      </c>
      <c r="C34" s="4" t="s">
        <v>64</v>
      </c>
      <c r="D34" s="5">
        <v>46022</v>
      </c>
      <c r="E34" s="4" t="s">
        <v>65</v>
      </c>
      <c r="F34" s="6" t="s">
        <v>14</v>
      </c>
      <c r="G34" s="1" t="s">
        <v>109</v>
      </c>
      <c r="H34" s="19" t="s">
        <v>107</v>
      </c>
      <c r="I34" s="26">
        <v>12</v>
      </c>
      <c r="J34" s="30">
        <v>12</v>
      </c>
      <c r="K34" s="6" t="s">
        <v>60</v>
      </c>
      <c r="L34" s="6">
        <v>2025</v>
      </c>
      <c r="M34" s="12">
        <f t="shared" si="6"/>
        <v>0</v>
      </c>
      <c r="N34" s="12">
        <f t="shared" si="4"/>
        <v>100</v>
      </c>
    </row>
    <row r="35" spans="1:14" s="8" customFormat="1" ht="60">
      <c r="A35" s="3" t="s">
        <v>62</v>
      </c>
      <c r="B35" s="4" t="s">
        <v>63</v>
      </c>
      <c r="C35" s="4" t="s">
        <v>64</v>
      </c>
      <c r="D35" s="5">
        <v>46022</v>
      </c>
      <c r="E35" s="4" t="s">
        <v>65</v>
      </c>
      <c r="F35" s="6" t="s">
        <v>14</v>
      </c>
      <c r="G35" s="1" t="s">
        <v>111</v>
      </c>
      <c r="H35" s="19" t="s">
        <v>107</v>
      </c>
      <c r="I35" s="26">
        <v>28</v>
      </c>
      <c r="J35" s="30">
        <v>27</v>
      </c>
      <c r="K35" s="6" t="s">
        <v>60</v>
      </c>
      <c r="L35" s="6">
        <v>2025</v>
      </c>
      <c r="M35" s="12">
        <f t="shared" si="6"/>
        <v>-1</v>
      </c>
      <c r="N35" s="12">
        <f t="shared" si="4"/>
        <v>96.428571428571431</v>
      </c>
    </row>
    <row r="36" spans="1:14" s="8" customFormat="1" ht="60">
      <c r="A36" s="3" t="s">
        <v>62</v>
      </c>
      <c r="B36" s="4" t="s">
        <v>63</v>
      </c>
      <c r="C36" s="4" t="s">
        <v>64</v>
      </c>
      <c r="D36" s="5">
        <v>46022</v>
      </c>
      <c r="E36" s="4" t="s">
        <v>65</v>
      </c>
      <c r="F36" s="6" t="s">
        <v>14</v>
      </c>
      <c r="G36" s="1" t="s">
        <v>77</v>
      </c>
      <c r="H36" s="19" t="s">
        <v>108</v>
      </c>
      <c r="I36" s="26">
        <v>3.6</v>
      </c>
      <c r="J36" s="30">
        <v>1.8</v>
      </c>
      <c r="K36" s="6" t="s">
        <v>60</v>
      </c>
      <c r="L36" s="6">
        <v>2025</v>
      </c>
      <c r="M36" s="12">
        <f t="shared" si="6"/>
        <v>-1.8</v>
      </c>
      <c r="N36" s="12">
        <f t="shared" si="4"/>
        <v>50</v>
      </c>
    </row>
    <row r="37" spans="1:14" s="8" customFormat="1" ht="60">
      <c r="A37" s="3" t="s">
        <v>62</v>
      </c>
      <c r="B37" s="4" t="s">
        <v>63</v>
      </c>
      <c r="C37" s="4" t="s">
        <v>64</v>
      </c>
      <c r="D37" s="5">
        <v>46022</v>
      </c>
      <c r="E37" s="4" t="s">
        <v>65</v>
      </c>
      <c r="F37" s="6" t="s">
        <v>14</v>
      </c>
      <c r="G37" s="1" t="s">
        <v>119</v>
      </c>
      <c r="H37" s="19" t="s">
        <v>110</v>
      </c>
      <c r="I37" s="26">
        <v>9</v>
      </c>
      <c r="J37" s="30">
        <v>8.8000000000000007</v>
      </c>
      <c r="K37" s="6" t="s">
        <v>60</v>
      </c>
      <c r="L37" s="6">
        <v>2025</v>
      </c>
      <c r="M37" s="12">
        <f t="shared" si="6"/>
        <v>-0.19999999999999929</v>
      </c>
      <c r="N37" s="12">
        <f t="shared" si="4"/>
        <v>97.777777777777786</v>
      </c>
    </row>
    <row r="38" spans="1:14" s="8" customFormat="1" ht="60">
      <c r="A38" s="3" t="s">
        <v>62</v>
      </c>
      <c r="B38" s="4" t="s">
        <v>63</v>
      </c>
      <c r="C38" s="4" t="s">
        <v>64</v>
      </c>
      <c r="D38" s="5">
        <v>46022</v>
      </c>
      <c r="E38" s="4" t="s">
        <v>65</v>
      </c>
      <c r="F38" s="6" t="s">
        <v>14</v>
      </c>
      <c r="G38" s="1" t="s">
        <v>114</v>
      </c>
      <c r="H38" s="19" t="s">
        <v>112</v>
      </c>
      <c r="I38" s="26">
        <v>1</v>
      </c>
      <c r="J38" s="30">
        <v>1</v>
      </c>
      <c r="K38" s="6" t="s">
        <v>60</v>
      </c>
      <c r="L38" s="6">
        <v>2025</v>
      </c>
      <c r="M38" s="12">
        <f t="shared" si="6"/>
        <v>0</v>
      </c>
      <c r="N38" s="12">
        <f t="shared" si="4"/>
        <v>100</v>
      </c>
    </row>
    <row r="39" spans="1:14" s="8" customFormat="1" ht="60">
      <c r="A39" s="3" t="s">
        <v>62</v>
      </c>
      <c r="B39" s="4" t="s">
        <v>63</v>
      </c>
      <c r="C39" s="4" t="s">
        <v>64</v>
      </c>
      <c r="D39" s="5">
        <v>46022</v>
      </c>
      <c r="E39" s="4" t="s">
        <v>65</v>
      </c>
      <c r="F39" s="6" t="s">
        <v>14</v>
      </c>
      <c r="G39" s="1" t="s">
        <v>118</v>
      </c>
      <c r="H39" s="19" t="s">
        <v>113</v>
      </c>
      <c r="I39" s="26">
        <v>4</v>
      </c>
      <c r="J39" s="30">
        <v>4</v>
      </c>
      <c r="K39" s="6" t="s">
        <v>60</v>
      </c>
      <c r="L39" s="6">
        <v>2025</v>
      </c>
      <c r="M39" s="12">
        <f t="shared" si="6"/>
        <v>0</v>
      </c>
      <c r="N39" s="12">
        <f t="shared" si="4"/>
        <v>100</v>
      </c>
    </row>
    <row r="40" spans="1:14" s="8" customFormat="1" ht="60">
      <c r="A40" s="3" t="s">
        <v>62</v>
      </c>
      <c r="B40" s="4" t="s">
        <v>63</v>
      </c>
      <c r="C40" s="4" t="s">
        <v>64</v>
      </c>
      <c r="D40" s="5">
        <v>46022</v>
      </c>
      <c r="E40" s="4" t="s">
        <v>65</v>
      </c>
      <c r="F40" s="6" t="s">
        <v>14</v>
      </c>
      <c r="G40" s="1" t="s">
        <v>75</v>
      </c>
      <c r="H40" s="19" t="s">
        <v>115</v>
      </c>
      <c r="I40" s="26">
        <v>9</v>
      </c>
      <c r="J40" s="30">
        <v>9</v>
      </c>
      <c r="K40" s="6" t="s">
        <v>60</v>
      </c>
      <c r="L40" s="6">
        <v>2025</v>
      </c>
      <c r="M40" s="12">
        <f t="shared" si="6"/>
        <v>0</v>
      </c>
      <c r="N40" s="12">
        <f t="shared" si="4"/>
        <v>100</v>
      </c>
    </row>
    <row r="41" spans="1:14" s="8" customFormat="1" ht="60">
      <c r="A41" s="3" t="s">
        <v>62</v>
      </c>
      <c r="B41" s="4" t="s">
        <v>63</v>
      </c>
      <c r="C41" s="4" t="s">
        <v>64</v>
      </c>
      <c r="D41" s="5">
        <v>46022</v>
      </c>
      <c r="E41" s="4" t="s">
        <v>65</v>
      </c>
      <c r="F41" s="6" t="s">
        <v>14</v>
      </c>
      <c r="G41" s="1" t="s">
        <v>76</v>
      </c>
      <c r="H41" s="19" t="s">
        <v>116</v>
      </c>
      <c r="I41" s="26">
        <v>156</v>
      </c>
      <c r="J41" s="30">
        <v>195</v>
      </c>
      <c r="K41" s="6" t="s">
        <v>60</v>
      </c>
      <c r="L41" s="6">
        <v>2025</v>
      </c>
      <c r="M41" s="12">
        <f t="shared" si="6"/>
        <v>39</v>
      </c>
      <c r="N41" s="12">
        <f t="shared" si="4"/>
        <v>125</v>
      </c>
    </row>
    <row r="42" spans="1:14" s="8" customFormat="1" ht="60">
      <c r="A42" s="3" t="s">
        <v>62</v>
      </c>
      <c r="B42" s="4" t="s">
        <v>63</v>
      </c>
      <c r="C42" s="4" t="s">
        <v>64</v>
      </c>
      <c r="D42" s="5">
        <v>46022</v>
      </c>
      <c r="E42" s="4" t="s">
        <v>65</v>
      </c>
      <c r="F42" s="6" t="s">
        <v>14</v>
      </c>
      <c r="G42" s="1" t="s">
        <v>201</v>
      </c>
      <c r="H42" s="19" t="s">
        <v>117</v>
      </c>
      <c r="I42" s="26">
        <v>3.6</v>
      </c>
      <c r="J42" s="30">
        <v>3.6</v>
      </c>
      <c r="K42" s="6" t="s">
        <v>60</v>
      </c>
      <c r="L42" s="6">
        <v>2025</v>
      </c>
      <c r="M42" s="12">
        <f t="shared" si="6"/>
        <v>0</v>
      </c>
      <c r="N42" s="12">
        <f t="shared" si="4"/>
        <v>100</v>
      </c>
    </row>
    <row r="43" spans="1:14" s="8" customFormat="1" ht="60">
      <c r="A43" s="3" t="s">
        <v>62</v>
      </c>
      <c r="B43" s="4" t="s">
        <v>63</v>
      </c>
      <c r="C43" s="4" t="s">
        <v>64</v>
      </c>
      <c r="D43" s="5">
        <v>46022</v>
      </c>
      <c r="E43" s="4" t="s">
        <v>65</v>
      </c>
      <c r="F43" s="6" t="s">
        <v>14</v>
      </c>
      <c r="G43" s="1" t="s">
        <v>100</v>
      </c>
      <c r="H43" s="19" t="s">
        <v>120</v>
      </c>
      <c r="I43" s="26">
        <v>20</v>
      </c>
      <c r="J43" s="30">
        <v>19.8</v>
      </c>
      <c r="K43" s="6" t="s">
        <v>60</v>
      </c>
      <c r="L43" s="6">
        <v>2025</v>
      </c>
      <c r="M43" s="12">
        <f t="shared" si="6"/>
        <v>-0.19999999999999929</v>
      </c>
      <c r="N43" s="12">
        <f t="shared" si="4"/>
        <v>99</v>
      </c>
    </row>
    <row r="44" spans="1:14" s="8" customFormat="1" ht="60">
      <c r="A44" s="3" t="s">
        <v>62</v>
      </c>
      <c r="B44" s="4" t="s">
        <v>63</v>
      </c>
      <c r="C44" s="4" t="s">
        <v>64</v>
      </c>
      <c r="D44" s="5">
        <v>46022</v>
      </c>
      <c r="E44" s="4" t="s">
        <v>65</v>
      </c>
      <c r="F44" s="6" t="s">
        <v>14</v>
      </c>
      <c r="G44" s="20" t="s">
        <v>194</v>
      </c>
      <c r="H44" s="19" t="s">
        <v>122</v>
      </c>
      <c r="I44" s="10" t="s">
        <v>16</v>
      </c>
      <c r="J44" s="11" t="s">
        <v>16</v>
      </c>
      <c r="K44" s="6" t="s">
        <v>60</v>
      </c>
      <c r="L44" s="6">
        <v>2025</v>
      </c>
      <c r="M44" s="12" t="s">
        <v>16</v>
      </c>
      <c r="N44" s="12" t="s">
        <v>16</v>
      </c>
    </row>
    <row r="45" spans="1:14" s="8" customFormat="1" ht="60">
      <c r="A45" s="3" t="s">
        <v>62</v>
      </c>
      <c r="B45" s="4" t="s">
        <v>63</v>
      </c>
      <c r="C45" s="4" t="s">
        <v>64</v>
      </c>
      <c r="D45" s="5">
        <v>46022</v>
      </c>
      <c r="E45" s="4" t="s">
        <v>65</v>
      </c>
      <c r="F45" s="7" t="s">
        <v>14</v>
      </c>
      <c r="G45" s="20" t="s">
        <v>68</v>
      </c>
      <c r="H45" s="19" t="s">
        <v>123</v>
      </c>
      <c r="I45" s="10" t="s">
        <v>16</v>
      </c>
      <c r="J45" s="11" t="s">
        <v>16</v>
      </c>
      <c r="K45" s="6" t="s">
        <v>60</v>
      </c>
      <c r="L45" s="6">
        <v>2025</v>
      </c>
      <c r="M45" s="12" t="s">
        <v>16</v>
      </c>
      <c r="N45" s="12" t="s">
        <v>16</v>
      </c>
    </row>
    <row r="46" spans="1:14" s="8" customFormat="1" ht="60">
      <c r="A46" s="3" t="s">
        <v>62</v>
      </c>
      <c r="B46" s="4" t="s">
        <v>63</v>
      </c>
      <c r="C46" s="4" t="s">
        <v>64</v>
      </c>
      <c r="D46" s="5">
        <v>46022</v>
      </c>
      <c r="E46" s="4" t="s">
        <v>65</v>
      </c>
      <c r="F46" s="7" t="s">
        <v>14</v>
      </c>
      <c r="G46" s="20" t="s">
        <v>24</v>
      </c>
      <c r="H46" s="19" t="s">
        <v>124</v>
      </c>
      <c r="I46" s="10" t="s">
        <v>16</v>
      </c>
      <c r="J46" s="11" t="s">
        <v>16</v>
      </c>
      <c r="K46" s="6" t="s">
        <v>60</v>
      </c>
      <c r="L46" s="6">
        <v>2025</v>
      </c>
      <c r="M46" s="12" t="s">
        <v>16</v>
      </c>
      <c r="N46" s="12" t="s">
        <v>16</v>
      </c>
    </row>
    <row r="47" spans="1:14" s="8" customFormat="1" ht="60">
      <c r="A47" s="3" t="s">
        <v>62</v>
      </c>
      <c r="B47" s="4" t="s">
        <v>63</v>
      </c>
      <c r="C47" s="4" t="s">
        <v>64</v>
      </c>
      <c r="D47" s="5">
        <v>46022</v>
      </c>
      <c r="E47" s="4" t="s">
        <v>65</v>
      </c>
      <c r="F47" s="7" t="s">
        <v>14</v>
      </c>
      <c r="G47" s="20" t="s">
        <v>69</v>
      </c>
      <c r="H47" s="19" t="s">
        <v>125</v>
      </c>
      <c r="I47" s="10" t="s">
        <v>16</v>
      </c>
      <c r="J47" s="11" t="s">
        <v>16</v>
      </c>
      <c r="K47" s="6" t="s">
        <v>60</v>
      </c>
      <c r="L47" s="6">
        <v>2025</v>
      </c>
      <c r="M47" s="12" t="s">
        <v>16</v>
      </c>
      <c r="N47" s="12" t="s">
        <v>16</v>
      </c>
    </row>
    <row r="48" spans="1:14" s="8" customFormat="1" ht="60">
      <c r="A48" s="3" t="s">
        <v>62</v>
      </c>
      <c r="B48" s="4" t="s">
        <v>63</v>
      </c>
      <c r="C48" s="4" t="s">
        <v>64</v>
      </c>
      <c r="D48" s="5">
        <v>46022</v>
      </c>
      <c r="E48" s="4" t="s">
        <v>65</v>
      </c>
      <c r="F48" s="7" t="s">
        <v>14</v>
      </c>
      <c r="G48" s="20" t="s">
        <v>71</v>
      </c>
      <c r="H48" s="19" t="s">
        <v>126</v>
      </c>
      <c r="I48" s="10" t="s">
        <v>16</v>
      </c>
      <c r="J48" s="11" t="s">
        <v>16</v>
      </c>
      <c r="K48" s="6" t="s">
        <v>60</v>
      </c>
      <c r="L48" s="6">
        <v>2025</v>
      </c>
      <c r="M48" s="12" t="s">
        <v>16</v>
      </c>
      <c r="N48" s="12" t="s">
        <v>16</v>
      </c>
    </row>
    <row r="49" spans="1:14" s="8" customFormat="1" ht="60">
      <c r="A49" s="3" t="s">
        <v>62</v>
      </c>
      <c r="B49" s="4" t="s">
        <v>63</v>
      </c>
      <c r="C49" s="4" t="s">
        <v>64</v>
      </c>
      <c r="D49" s="5">
        <v>46022</v>
      </c>
      <c r="E49" s="4" t="s">
        <v>65</v>
      </c>
      <c r="F49" s="6" t="s">
        <v>14</v>
      </c>
      <c r="G49" s="20" t="s">
        <v>72</v>
      </c>
      <c r="H49" s="19" t="s">
        <v>127</v>
      </c>
      <c r="I49" s="10" t="s">
        <v>16</v>
      </c>
      <c r="J49" s="11" t="s">
        <v>16</v>
      </c>
      <c r="K49" s="6" t="s">
        <v>60</v>
      </c>
      <c r="L49" s="6">
        <v>2025</v>
      </c>
      <c r="M49" s="12" t="s">
        <v>16</v>
      </c>
      <c r="N49" s="12" t="s">
        <v>16</v>
      </c>
    </row>
    <row r="50" spans="1:14" s="8" customFormat="1" ht="60">
      <c r="A50" s="3" t="s">
        <v>62</v>
      </c>
      <c r="B50" s="4" t="s">
        <v>63</v>
      </c>
      <c r="C50" s="4" t="s">
        <v>64</v>
      </c>
      <c r="D50" s="5">
        <v>46022</v>
      </c>
      <c r="E50" s="4" t="s">
        <v>65</v>
      </c>
      <c r="F50" s="6" t="s">
        <v>14</v>
      </c>
      <c r="G50" s="20" t="s">
        <v>20</v>
      </c>
      <c r="H50" s="19" t="s">
        <v>128</v>
      </c>
      <c r="I50" s="10" t="s">
        <v>16</v>
      </c>
      <c r="J50" s="11" t="s">
        <v>16</v>
      </c>
      <c r="K50" s="6" t="s">
        <v>60</v>
      </c>
      <c r="L50" s="6">
        <v>2025</v>
      </c>
      <c r="M50" s="12" t="s">
        <v>16</v>
      </c>
      <c r="N50" s="12" t="s">
        <v>16</v>
      </c>
    </row>
    <row r="51" spans="1:14" s="8" customFormat="1" ht="60">
      <c r="A51" s="3" t="s">
        <v>62</v>
      </c>
      <c r="B51" s="4" t="s">
        <v>63</v>
      </c>
      <c r="C51" s="4" t="s">
        <v>64</v>
      </c>
      <c r="D51" s="5">
        <v>46022</v>
      </c>
      <c r="E51" s="4" t="s">
        <v>65</v>
      </c>
      <c r="F51" s="7" t="s">
        <v>14</v>
      </c>
      <c r="G51" s="20" t="s">
        <v>129</v>
      </c>
      <c r="H51" s="19" t="s">
        <v>130</v>
      </c>
      <c r="I51" s="26">
        <v>18</v>
      </c>
      <c r="J51" s="30">
        <f>SUM(J52:J59)</f>
        <v>125.2</v>
      </c>
      <c r="K51" s="6" t="s">
        <v>60</v>
      </c>
      <c r="L51" s="6">
        <v>2025</v>
      </c>
      <c r="M51" s="12">
        <f>J51-I51</f>
        <v>107.2</v>
      </c>
      <c r="N51" s="12">
        <f>J51/I51*100</f>
        <v>695.55555555555554</v>
      </c>
    </row>
    <row r="52" spans="1:14" s="8" customFormat="1" ht="60">
      <c r="A52" s="3" t="s">
        <v>62</v>
      </c>
      <c r="B52" s="4" t="s">
        <v>63</v>
      </c>
      <c r="C52" s="4" t="s">
        <v>64</v>
      </c>
      <c r="D52" s="5">
        <v>46022</v>
      </c>
      <c r="E52" s="4" t="s">
        <v>65</v>
      </c>
      <c r="F52" s="7" t="s">
        <v>14</v>
      </c>
      <c r="G52" s="20" t="s">
        <v>78</v>
      </c>
      <c r="H52" s="19" t="s">
        <v>131</v>
      </c>
      <c r="I52" s="10" t="s">
        <v>16</v>
      </c>
      <c r="J52" s="11" t="s">
        <v>16</v>
      </c>
      <c r="K52" s="6" t="s">
        <v>60</v>
      </c>
      <c r="L52" s="6">
        <v>2025</v>
      </c>
      <c r="M52" s="12" t="s">
        <v>16</v>
      </c>
      <c r="N52" s="12" t="s">
        <v>16</v>
      </c>
    </row>
    <row r="53" spans="1:14" s="8" customFormat="1" ht="60">
      <c r="A53" s="3" t="s">
        <v>62</v>
      </c>
      <c r="B53" s="4" t="s">
        <v>63</v>
      </c>
      <c r="C53" s="4" t="s">
        <v>64</v>
      </c>
      <c r="D53" s="5">
        <v>46022</v>
      </c>
      <c r="E53" s="4" t="s">
        <v>65</v>
      </c>
      <c r="F53" s="7" t="s">
        <v>14</v>
      </c>
      <c r="G53" s="20" t="s">
        <v>132</v>
      </c>
      <c r="H53" s="19" t="s">
        <v>133</v>
      </c>
      <c r="I53" s="10" t="s">
        <v>16</v>
      </c>
      <c r="J53" s="30">
        <v>91.5</v>
      </c>
      <c r="K53" s="6" t="s">
        <v>60</v>
      </c>
      <c r="L53" s="6">
        <v>2025</v>
      </c>
      <c r="M53" s="35">
        <v>91.5</v>
      </c>
      <c r="N53" s="12" t="s">
        <v>16</v>
      </c>
    </row>
    <row r="54" spans="1:14" s="8" customFormat="1" ht="60">
      <c r="A54" s="3" t="s">
        <v>62</v>
      </c>
      <c r="B54" s="4" t="s">
        <v>63</v>
      </c>
      <c r="C54" s="4" t="s">
        <v>64</v>
      </c>
      <c r="D54" s="5">
        <v>46022</v>
      </c>
      <c r="E54" s="4" t="s">
        <v>65</v>
      </c>
      <c r="F54" s="7" t="s">
        <v>14</v>
      </c>
      <c r="G54" s="20" t="s">
        <v>134</v>
      </c>
      <c r="H54" s="19" t="s">
        <v>135</v>
      </c>
      <c r="I54" s="26">
        <v>18</v>
      </c>
      <c r="J54" s="30">
        <v>19.399999999999999</v>
      </c>
      <c r="K54" s="6" t="s">
        <v>60</v>
      </c>
      <c r="L54" s="6">
        <v>2025</v>
      </c>
      <c r="M54" s="12">
        <f>J54-I54</f>
        <v>1.3999999999999986</v>
      </c>
      <c r="N54" s="12">
        <f>J54/I54*100</f>
        <v>107.77777777777777</v>
      </c>
    </row>
    <row r="55" spans="1:14" s="8" customFormat="1" ht="60">
      <c r="A55" s="3" t="s">
        <v>62</v>
      </c>
      <c r="B55" s="4" t="s">
        <v>63</v>
      </c>
      <c r="C55" s="4" t="s">
        <v>64</v>
      </c>
      <c r="D55" s="5">
        <v>46022</v>
      </c>
      <c r="E55" s="4" t="s">
        <v>65</v>
      </c>
      <c r="F55" s="7" t="s">
        <v>14</v>
      </c>
      <c r="G55" s="20" t="s">
        <v>202</v>
      </c>
      <c r="H55" s="19" t="s">
        <v>136</v>
      </c>
      <c r="I55" s="10" t="s">
        <v>16</v>
      </c>
      <c r="J55" s="30">
        <v>14.3</v>
      </c>
      <c r="K55" s="6" t="s">
        <v>60</v>
      </c>
      <c r="L55" s="6">
        <v>2025</v>
      </c>
      <c r="M55" s="12">
        <v>14.3</v>
      </c>
      <c r="N55" s="12" t="s">
        <v>16</v>
      </c>
    </row>
    <row r="56" spans="1:14" s="8" customFormat="1" ht="60">
      <c r="A56" s="3" t="s">
        <v>62</v>
      </c>
      <c r="B56" s="4" t="s">
        <v>63</v>
      </c>
      <c r="C56" s="4" t="s">
        <v>64</v>
      </c>
      <c r="D56" s="5">
        <v>46022</v>
      </c>
      <c r="E56" s="4" t="s">
        <v>65</v>
      </c>
      <c r="F56" s="6" t="s">
        <v>14</v>
      </c>
      <c r="G56" s="20" t="s">
        <v>195</v>
      </c>
      <c r="H56" s="19" t="s">
        <v>137</v>
      </c>
      <c r="I56" s="10" t="s">
        <v>16</v>
      </c>
      <c r="J56" s="11" t="s">
        <v>16</v>
      </c>
      <c r="K56" s="6" t="s">
        <v>60</v>
      </c>
      <c r="L56" s="6">
        <v>2025</v>
      </c>
      <c r="M56" s="12" t="s">
        <v>16</v>
      </c>
      <c r="N56" s="12" t="s">
        <v>16</v>
      </c>
    </row>
    <row r="57" spans="1:14" s="8" customFormat="1" ht="60">
      <c r="A57" s="3" t="s">
        <v>62</v>
      </c>
      <c r="B57" s="4" t="s">
        <v>63</v>
      </c>
      <c r="C57" s="4" t="s">
        <v>64</v>
      </c>
      <c r="D57" s="5">
        <v>46022</v>
      </c>
      <c r="E57" s="4" t="s">
        <v>65</v>
      </c>
      <c r="F57" s="6" t="s">
        <v>14</v>
      </c>
      <c r="G57" s="20" t="s">
        <v>138</v>
      </c>
      <c r="H57" s="19" t="s">
        <v>139</v>
      </c>
      <c r="I57" s="10" t="s">
        <v>16</v>
      </c>
      <c r="J57" s="11" t="s">
        <v>16</v>
      </c>
      <c r="K57" s="6" t="s">
        <v>60</v>
      </c>
      <c r="L57" s="6">
        <v>2025</v>
      </c>
      <c r="M57" s="12" t="s">
        <v>16</v>
      </c>
      <c r="N57" s="12" t="s">
        <v>16</v>
      </c>
    </row>
    <row r="58" spans="1:14" s="8" customFormat="1" ht="60">
      <c r="A58" s="3" t="s">
        <v>62</v>
      </c>
      <c r="B58" s="4" t="s">
        <v>63</v>
      </c>
      <c r="C58" s="4" t="s">
        <v>64</v>
      </c>
      <c r="D58" s="5">
        <v>46022</v>
      </c>
      <c r="E58" s="4" t="s">
        <v>65</v>
      </c>
      <c r="F58" s="6" t="s">
        <v>14</v>
      </c>
      <c r="G58" s="20" t="s">
        <v>140</v>
      </c>
      <c r="H58" s="19" t="s">
        <v>141</v>
      </c>
      <c r="I58" s="10" t="s">
        <v>16</v>
      </c>
      <c r="J58" s="11" t="s">
        <v>16</v>
      </c>
      <c r="K58" s="6" t="s">
        <v>60</v>
      </c>
      <c r="L58" s="6">
        <v>2025</v>
      </c>
      <c r="M58" s="12" t="s">
        <v>16</v>
      </c>
      <c r="N58" s="12" t="s">
        <v>16</v>
      </c>
    </row>
    <row r="59" spans="1:14" s="8" customFormat="1" ht="60">
      <c r="A59" s="3" t="s">
        <v>62</v>
      </c>
      <c r="B59" s="4" t="s">
        <v>63</v>
      </c>
      <c r="C59" s="4" t="s">
        <v>64</v>
      </c>
      <c r="D59" s="5">
        <v>46022</v>
      </c>
      <c r="E59" s="4" t="s">
        <v>65</v>
      </c>
      <c r="F59" s="6" t="s">
        <v>14</v>
      </c>
      <c r="G59" s="20" t="s">
        <v>79</v>
      </c>
      <c r="H59" s="19" t="s">
        <v>142</v>
      </c>
      <c r="I59" s="10" t="s">
        <v>16</v>
      </c>
      <c r="J59" s="11" t="s">
        <v>16</v>
      </c>
      <c r="K59" s="6" t="s">
        <v>60</v>
      </c>
      <c r="L59" s="6">
        <v>2025</v>
      </c>
      <c r="M59" s="12" t="s">
        <v>16</v>
      </c>
      <c r="N59" s="12" t="s">
        <v>16</v>
      </c>
    </row>
    <row r="60" spans="1:14" s="8" customFormat="1" ht="60">
      <c r="A60" s="3" t="s">
        <v>62</v>
      </c>
      <c r="B60" s="4" t="s">
        <v>63</v>
      </c>
      <c r="C60" s="4" t="s">
        <v>64</v>
      </c>
      <c r="D60" s="5">
        <v>46022</v>
      </c>
      <c r="E60" s="4" t="s">
        <v>65</v>
      </c>
      <c r="F60" s="6" t="s">
        <v>14</v>
      </c>
      <c r="G60" s="20" t="s">
        <v>143</v>
      </c>
      <c r="H60" s="19" t="s">
        <v>144</v>
      </c>
      <c r="I60" s="10" t="s">
        <v>16</v>
      </c>
      <c r="J60" s="11" t="s">
        <v>16</v>
      </c>
      <c r="K60" s="6" t="s">
        <v>60</v>
      </c>
      <c r="L60" s="6">
        <v>2025</v>
      </c>
      <c r="M60" s="12" t="s">
        <v>16</v>
      </c>
      <c r="N60" s="12" t="s">
        <v>16</v>
      </c>
    </row>
    <row r="61" spans="1:14" s="8" customFormat="1" ht="60">
      <c r="A61" s="3" t="s">
        <v>62</v>
      </c>
      <c r="B61" s="4" t="s">
        <v>63</v>
      </c>
      <c r="C61" s="4" t="s">
        <v>64</v>
      </c>
      <c r="D61" s="5">
        <v>46022</v>
      </c>
      <c r="E61" s="4" t="s">
        <v>65</v>
      </c>
      <c r="F61" s="6" t="s">
        <v>14</v>
      </c>
      <c r="G61" s="20" t="s">
        <v>145</v>
      </c>
      <c r="H61" s="19" t="s">
        <v>146</v>
      </c>
      <c r="I61" s="26">
        <f>I51+I29+I14</f>
        <v>4053.6</v>
      </c>
      <c r="J61" s="30">
        <f>SUM(J51,J29,J14)</f>
        <v>4798.0999999999995</v>
      </c>
      <c r="K61" s="6" t="s">
        <v>60</v>
      </c>
      <c r="L61" s="6">
        <v>2025</v>
      </c>
      <c r="M61" s="12">
        <f>J61-I61</f>
        <v>744.49999999999955</v>
      </c>
      <c r="N61" s="12">
        <f>J61/I61*100</f>
        <v>118.36639036905466</v>
      </c>
    </row>
    <row r="62" spans="1:14" s="8" customFormat="1" ht="60">
      <c r="A62" s="3" t="s">
        <v>62</v>
      </c>
      <c r="B62" s="4" t="s">
        <v>63</v>
      </c>
      <c r="C62" s="4" t="s">
        <v>64</v>
      </c>
      <c r="D62" s="5">
        <v>46022</v>
      </c>
      <c r="E62" s="4" t="s">
        <v>65</v>
      </c>
      <c r="F62" s="6" t="s">
        <v>14</v>
      </c>
      <c r="G62" s="20" t="s">
        <v>147</v>
      </c>
      <c r="H62" s="19" t="s">
        <v>146</v>
      </c>
      <c r="I62" s="27">
        <v>26.4</v>
      </c>
      <c r="J62" s="31">
        <f>J13-J61</f>
        <v>-839.79999999999973</v>
      </c>
      <c r="K62" s="6" t="s">
        <v>60</v>
      </c>
      <c r="L62" s="6">
        <v>2025</v>
      </c>
      <c r="M62" s="12">
        <f t="shared" ref="M62:M65" si="7">J62-I62</f>
        <v>-866.1999999999997</v>
      </c>
      <c r="N62" s="12" t="s">
        <v>16</v>
      </c>
    </row>
    <row r="63" spans="1:14" s="8" customFormat="1" ht="60">
      <c r="A63" s="3" t="s">
        <v>62</v>
      </c>
      <c r="B63" s="4" t="s">
        <v>63</v>
      </c>
      <c r="C63" s="4" t="s">
        <v>64</v>
      </c>
      <c r="D63" s="5">
        <v>46022</v>
      </c>
      <c r="E63" s="4" t="s">
        <v>65</v>
      </c>
      <c r="F63" s="6" t="s">
        <v>14</v>
      </c>
      <c r="G63" s="20" t="s">
        <v>28</v>
      </c>
      <c r="H63" s="19" t="s">
        <v>148</v>
      </c>
      <c r="I63" s="27">
        <f t="shared" ref="I63:J65" si="8">I62</f>
        <v>26.4</v>
      </c>
      <c r="J63" s="31">
        <f t="shared" si="8"/>
        <v>-839.79999999999973</v>
      </c>
      <c r="K63" s="6" t="s">
        <v>60</v>
      </c>
      <c r="L63" s="6">
        <v>2025</v>
      </c>
      <c r="M63" s="12">
        <f t="shared" si="7"/>
        <v>-866.1999999999997</v>
      </c>
      <c r="N63" s="12" t="s">
        <v>16</v>
      </c>
    </row>
    <row r="64" spans="1:14" s="8" customFormat="1" ht="60">
      <c r="A64" s="3" t="s">
        <v>62</v>
      </c>
      <c r="B64" s="4" t="s">
        <v>63</v>
      </c>
      <c r="C64" s="4" t="s">
        <v>64</v>
      </c>
      <c r="D64" s="5">
        <v>46022</v>
      </c>
      <c r="E64" s="4" t="s">
        <v>65</v>
      </c>
      <c r="F64" s="6" t="s">
        <v>14</v>
      </c>
      <c r="G64" s="20" t="s">
        <v>29</v>
      </c>
      <c r="H64" s="19" t="s">
        <v>149</v>
      </c>
      <c r="I64" s="27">
        <f t="shared" si="8"/>
        <v>26.4</v>
      </c>
      <c r="J64" s="31">
        <f t="shared" si="8"/>
        <v>-839.79999999999973</v>
      </c>
      <c r="K64" s="6" t="s">
        <v>60</v>
      </c>
      <c r="L64" s="6">
        <v>2025</v>
      </c>
      <c r="M64" s="12">
        <f t="shared" si="7"/>
        <v>-866.1999999999997</v>
      </c>
      <c r="N64" s="12" t="s">
        <v>16</v>
      </c>
    </row>
    <row r="65" spans="1:14" s="8" customFormat="1" ht="60">
      <c r="A65" s="3" t="s">
        <v>62</v>
      </c>
      <c r="B65" s="4" t="s">
        <v>63</v>
      </c>
      <c r="C65" s="4" t="s">
        <v>64</v>
      </c>
      <c r="D65" s="5">
        <v>46022</v>
      </c>
      <c r="E65" s="4" t="s">
        <v>65</v>
      </c>
      <c r="F65" s="6" t="s">
        <v>14</v>
      </c>
      <c r="G65" s="20" t="s">
        <v>150</v>
      </c>
      <c r="H65" s="19" t="s">
        <v>151</v>
      </c>
      <c r="I65" s="27">
        <f t="shared" si="8"/>
        <v>26.4</v>
      </c>
      <c r="J65" s="31">
        <f t="shared" si="8"/>
        <v>-839.79999999999973</v>
      </c>
      <c r="K65" s="6" t="s">
        <v>60</v>
      </c>
      <c r="L65" s="6">
        <v>2025</v>
      </c>
      <c r="M65" s="12">
        <f t="shared" si="7"/>
        <v>-866.1999999999997</v>
      </c>
      <c r="N65" s="12" t="s">
        <v>16</v>
      </c>
    </row>
    <row r="66" spans="1:14" s="8" customFormat="1" ht="60">
      <c r="A66" s="3" t="s">
        <v>62</v>
      </c>
      <c r="B66" s="4" t="s">
        <v>63</v>
      </c>
      <c r="C66" s="4" t="s">
        <v>64</v>
      </c>
      <c r="D66" s="5">
        <v>46022</v>
      </c>
      <c r="E66" s="4" t="s">
        <v>65</v>
      </c>
      <c r="F66" s="6" t="s">
        <v>14</v>
      </c>
      <c r="G66" s="20" t="s">
        <v>152</v>
      </c>
      <c r="H66" s="19" t="s">
        <v>153</v>
      </c>
      <c r="I66" s="27">
        <f>I65</f>
        <v>26.4</v>
      </c>
      <c r="J66" s="11" t="s">
        <v>16</v>
      </c>
      <c r="K66" s="6" t="s">
        <v>60</v>
      </c>
      <c r="L66" s="6">
        <v>2025</v>
      </c>
      <c r="M66" s="12">
        <v>-26.4</v>
      </c>
      <c r="N66" s="12" t="s">
        <v>16</v>
      </c>
    </row>
    <row r="67" spans="1:14" s="8" customFormat="1" ht="60">
      <c r="A67" s="3" t="s">
        <v>62</v>
      </c>
      <c r="B67" s="4" t="s">
        <v>63</v>
      </c>
      <c r="C67" s="4" t="s">
        <v>64</v>
      </c>
      <c r="D67" s="5">
        <v>46022</v>
      </c>
      <c r="E67" s="4" t="s">
        <v>65</v>
      </c>
      <c r="F67" s="6" t="s">
        <v>14</v>
      </c>
      <c r="G67" s="20" t="s">
        <v>30</v>
      </c>
      <c r="H67" s="19" t="s">
        <v>154</v>
      </c>
      <c r="I67" s="10" t="s">
        <v>16</v>
      </c>
      <c r="J67" s="31">
        <v>-839.8</v>
      </c>
      <c r="K67" s="6" t="s">
        <v>60</v>
      </c>
      <c r="L67" s="6">
        <v>2025</v>
      </c>
      <c r="M67" s="12">
        <v>-839.8</v>
      </c>
      <c r="N67" s="12" t="s">
        <v>16</v>
      </c>
    </row>
    <row r="68" spans="1:14" s="8" customFormat="1" ht="60">
      <c r="A68" s="3" t="s">
        <v>62</v>
      </c>
      <c r="B68" s="4" t="s">
        <v>63</v>
      </c>
      <c r="C68" s="4" t="s">
        <v>64</v>
      </c>
      <c r="D68" s="5">
        <v>46022</v>
      </c>
      <c r="E68" s="4" t="s">
        <v>65</v>
      </c>
      <c r="F68" s="6" t="s">
        <v>14</v>
      </c>
      <c r="G68" s="20" t="s">
        <v>155</v>
      </c>
      <c r="H68" s="19" t="s">
        <v>156</v>
      </c>
      <c r="I68" s="27">
        <v>6.4</v>
      </c>
      <c r="J68" s="11" t="s">
        <v>16</v>
      </c>
      <c r="K68" s="6" t="s">
        <v>60</v>
      </c>
      <c r="L68" s="6">
        <v>2025</v>
      </c>
      <c r="M68" s="12">
        <v>-13.5</v>
      </c>
      <c r="N68" s="12" t="s">
        <v>16</v>
      </c>
    </row>
    <row r="69" spans="1:14" s="8" customFormat="1" ht="60">
      <c r="A69" s="3" t="s">
        <v>62</v>
      </c>
      <c r="B69" s="4" t="s">
        <v>63</v>
      </c>
      <c r="C69" s="4" t="s">
        <v>64</v>
      </c>
      <c r="D69" s="5">
        <v>46022</v>
      </c>
      <c r="E69" s="4" t="s">
        <v>65</v>
      </c>
      <c r="F69" s="6" t="s">
        <v>14</v>
      </c>
      <c r="G69" s="20" t="s">
        <v>157</v>
      </c>
      <c r="H69" s="18" t="s">
        <v>158</v>
      </c>
      <c r="I69" s="27">
        <v>15</v>
      </c>
      <c r="J69" s="11" t="s">
        <v>16</v>
      </c>
      <c r="K69" s="6" t="s">
        <v>60</v>
      </c>
      <c r="L69" s="6">
        <v>2025</v>
      </c>
      <c r="M69" s="12" t="s">
        <v>16</v>
      </c>
      <c r="N69" s="12" t="s">
        <v>16</v>
      </c>
    </row>
    <row r="70" spans="1:14" s="8" customFormat="1" ht="60">
      <c r="A70" s="3" t="s">
        <v>62</v>
      </c>
      <c r="B70" s="4" t="s">
        <v>63</v>
      </c>
      <c r="C70" s="4" t="s">
        <v>64</v>
      </c>
      <c r="D70" s="5">
        <v>46022</v>
      </c>
      <c r="E70" s="4" t="s">
        <v>65</v>
      </c>
      <c r="F70" s="6" t="s">
        <v>14</v>
      </c>
      <c r="G70" s="20" t="s">
        <v>159</v>
      </c>
      <c r="H70" s="19" t="s">
        <v>160</v>
      </c>
      <c r="I70" s="10" t="s">
        <v>16</v>
      </c>
      <c r="J70" s="11" t="s">
        <v>16</v>
      </c>
      <c r="K70" s="6" t="s">
        <v>60</v>
      </c>
      <c r="L70" s="6">
        <v>2025</v>
      </c>
      <c r="M70" s="12" t="s">
        <v>16</v>
      </c>
      <c r="N70" s="12" t="s">
        <v>16</v>
      </c>
    </row>
    <row r="71" spans="1:14" s="8" customFormat="1" ht="60">
      <c r="A71" s="3" t="s">
        <v>62</v>
      </c>
      <c r="B71" s="4" t="s">
        <v>63</v>
      </c>
      <c r="C71" s="4" t="s">
        <v>64</v>
      </c>
      <c r="D71" s="5">
        <v>46022</v>
      </c>
      <c r="E71" s="4" t="s">
        <v>65</v>
      </c>
      <c r="F71" s="6" t="s">
        <v>14</v>
      </c>
      <c r="G71" s="20" t="s">
        <v>31</v>
      </c>
      <c r="H71" s="19" t="s">
        <v>161</v>
      </c>
      <c r="I71" s="10" t="s">
        <v>16</v>
      </c>
      <c r="J71" s="11" t="s">
        <v>16</v>
      </c>
      <c r="K71" s="6" t="s">
        <v>60</v>
      </c>
      <c r="L71" s="6">
        <v>2025</v>
      </c>
      <c r="M71" s="12" t="s">
        <v>16</v>
      </c>
      <c r="N71" s="12" t="s">
        <v>16</v>
      </c>
    </row>
    <row r="72" spans="1:14" s="8" customFormat="1" ht="60">
      <c r="A72" s="3" t="s">
        <v>62</v>
      </c>
      <c r="B72" s="4" t="s">
        <v>63</v>
      </c>
      <c r="C72" s="4" t="s">
        <v>64</v>
      </c>
      <c r="D72" s="5">
        <v>46022</v>
      </c>
      <c r="E72" s="4" t="s">
        <v>65</v>
      </c>
      <c r="F72" s="6" t="s">
        <v>14</v>
      </c>
      <c r="G72" s="20" t="s">
        <v>32</v>
      </c>
      <c r="H72" s="19" t="s">
        <v>162</v>
      </c>
      <c r="I72" s="10" t="s">
        <v>16</v>
      </c>
      <c r="J72" s="11" t="s">
        <v>16</v>
      </c>
      <c r="K72" s="6" t="s">
        <v>60</v>
      </c>
      <c r="L72" s="6">
        <v>2025</v>
      </c>
      <c r="M72" s="12" t="s">
        <v>16</v>
      </c>
      <c r="N72" s="12" t="s">
        <v>16</v>
      </c>
    </row>
    <row r="73" spans="1:14" s="8" customFormat="1" ht="60">
      <c r="A73" s="3" t="s">
        <v>62</v>
      </c>
      <c r="B73" s="4" t="s">
        <v>63</v>
      </c>
      <c r="C73" s="4" t="s">
        <v>64</v>
      </c>
      <c r="D73" s="5">
        <v>46022</v>
      </c>
      <c r="E73" s="4" t="s">
        <v>65</v>
      </c>
      <c r="F73" s="6" t="s">
        <v>14</v>
      </c>
      <c r="G73" s="20" t="s">
        <v>33</v>
      </c>
      <c r="H73" s="19" t="s">
        <v>163</v>
      </c>
      <c r="I73" s="10" t="s">
        <v>16</v>
      </c>
      <c r="J73" s="11" t="s">
        <v>16</v>
      </c>
      <c r="K73" s="6" t="s">
        <v>60</v>
      </c>
      <c r="L73" s="6">
        <v>2025</v>
      </c>
      <c r="M73" s="12" t="s">
        <v>16</v>
      </c>
      <c r="N73" s="12" t="s">
        <v>16</v>
      </c>
    </row>
    <row r="74" spans="1:14" s="8" customFormat="1" ht="60">
      <c r="A74" s="3" t="s">
        <v>62</v>
      </c>
      <c r="B74" s="4" t="s">
        <v>63</v>
      </c>
      <c r="C74" s="4" t="s">
        <v>64</v>
      </c>
      <c r="D74" s="5">
        <v>46022</v>
      </c>
      <c r="E74" s="4" t="s">
        <v>65</v>
      </c>
      <c r="F74" s="6" t="s">
        <v>14</v>
      </c>
      <c r="G74" s="20" t="s">
        <v>164</v>
      </c>
      <c r="H74" s="19" t="s">
        <v>165</v>
      </c>
      <c r="I74" s="27">
        <f>I69</f>
        <v>15</v>
      </c>
      <c r="J74" s="11" t="s">
        <v>16</v>
      </c>
      <c r="K74" s="6" t="s">
        <v>60</v>
      </c>
      <c r="L74" s="6">
        <v>2025</v>
      </c>
      <c r="M74" s="12" t="s">
        <v>16</v>
      </c>
      <c r="N74" s="12" t="s">
        <v>16</v>
      </c>
    </row>
    <row r="75" spans="1:14" s="8" customFormat="1" ht="60">
      <c r="A75" s="3" t="s">
        <v>62</v>
      </c>
      <c r="B75" s="4" t="s">
        <v>63</v>
      </c>
      <c r="C75" s="4" t="s">
        <v>64</v>
      </c>
      <c r="D75" s="5">
        <v>46022</v>
      </c>
      <c r="E75" s="4" t="s">
        <v>65</v>
      </c>
      <c r="F75" s="6" t="s">
        <v>14</v>
      </c>
      <c r="G75" s="20" t="s">
        <v>166</v>
      </c>
      <c r="H75" s="18" t="s">
        <v>167</v>
      </c>
      <c r="I75" s="27">
        <v>11</v>
      </c>
      <c r="J75" s="11">
        <v>4.5999999999999996</v>
      </c>
      <c r="K75" s="6" t="s">
        <v>60</v>
      </c>
      <c r="L75" s="6">
        <v>2025</v>
      </c>
      <c r="M75" s="12">
        <v>-11.4</v>
      </c>
      <c r="N75" s="12" t="s">
        <v>16</v>
      </c>
    </row>
    <row r="76" spans="1:14" s="8" customFormat="1" ht="60">
      <c r="A76" s="3" t="s">
        <v>62</v>
      </c>
      <c r="B76" s="4" t="s">
        <v>63</v>
      </c>
      <c r="C76" s="4" t="s">
        <v>64</v>
      </c>
      <c r="D76" s="5">
        <v>46022</v>
      </c>
      <c r="E76" s="4" t="s">
        <v>65</v>
      </c>
      <c r="F76" s="6" t="s">
        <v>14</v>
      </c>
      <c r="G76" s="20" t="s">
        <v>168</v>
      </c>
      <c r="H76" s="18" t="s">
        <v>169</v>
      </c>
      <c r="I76" s="27">
        <v>5</v>
      </c>
      <c r="J76" s="11" t="s">
        <v>16</v>
      </c>
      <c r="K76" s="6" t="s">
        <v>60</v>
      </c>
      <c r="L76" s="6">
        <v>2025</v>
      </c>
      <c r="M76" s="12">
        <v>-5</v>
      </c>
      <c r="N76" s="12" t="s">
        <v>16</v>
      </c>
    </row>
    <row r="77" spans="1:14" s="8" customFormat="1" ht="60">
      <c r="A77" s="3" t="s">
        <v>62</v>
      </c>
      <c r="B77" s="4" t="s">
        <v>63</v>
      </c>
      <c r="C77" s="4" t="s">
        <v>64</v>
      </c>
      <c r="D77" s="5">
        <v>46022</v>
      </c>
      <c r="E77" s="4" t="s">
        <v>65</v>
      </c>
      <c r="F77" s="6" t="s">
        <v>14</v>
      </c>
      <c r="G77" s="20" t="s">
        <v>34</v>
      </c>
      <c r="H77" s="18" t="s">
        <v>170</v>
      </c>
      <c r="I77" s="10" t="s">
        <v>16</v>
      </c>
      <c r="J77" s="11" t="s">
        <v>16</v>
      </c>
      <c r="K77" s="6" t="s">
        <v>60</v>
      </c>
      <c r="L77" s="6">
        <v>2025</v>
      </c>
      <c r="M77" s="12" t="s">
        <v>16</v>
      </c>
      <c r="N77" s="12" t="s">
        <v>16</v>
      </c>
    </row>
    <row r="78" spans="1:14" s="8" customFormat="1" ht="60">
      <c r="A78" s="3" t="s">
        <v>62</v>
      </c>
      <c r="B78" s="4" t="s">
        <v>63</v>
      </c>
      <c r="C78" s="4" t="s">
        <v>64</v>
      </c>
      <c r="D78" s="5">
        <v>46022</v>
      </c>
      <c r="E78" s="4" t="s">
        <v>65</v>
      </c>
      <c r="F78" s="6" t="s">
        <v>14</v>
      </c>
      <c r="G78" s="20" t="s">
        <v>35</v>
      </c>
      <c r="H78" s="18" t="s">
        <v>171</v>
      </c>
      <c r="I78" s="27">
        <v>6</v>
      </c>
      <c r="J78" s="31">
        <v>4.5999999999999996</v>
      </c>
      <c r="K78" s="6" t="s">
        <v>60</v>
      </c>
      <c r="L78" s="6">
        <v>2025</v>
      </c>
      <c r="M78" s="12">
        <f>J78-I78</f>
        <v>-1.4000000000000004</v>
      </c>
      <c r="N78" s="12">
        <f>J78/I78*100</f>
        <v>76.666666666666657</v>
      </c>
    </row>
    <row r="79" spans="1:14" s="8" customFormat="1" ht="60">
      <c r="A79" s="3" t="s">
        <v>62</v>
      </c>
      <c r="B79" s="4" t="s">
        <v>63</v>
      </c>
      <c r="C79" s="4" t="s">
        <v>64</v>
      </c>
      <c r="D79" s="5">
        <v>46022</v>
      </c>
      <c r="E79" s="4" t="s">
        <v>65</v>
      </c>
      <c r="F79" s="6" t="s">
        <v>14</v>
      </c>
      <c r="G79" s="20" t="s">
        <v>36</v>
      </c>
      <c r="H79" s="18" t="s">
        <v>172</v>
      </c>
      <c r="I79" s="10" t="s">
        <v>16</v>
      </c>
      <c r="J79" s="11" t="s">
        <v>16</v>
      </c>
      <c r="K79" s="6" t="s">
        <v>60</v>
      </c>
      <c r="L79" s="6">
        <v>2025</v>
      </c>
      <c r="M79" s="12" t="s">
        <v>16</v>
      </c>
      <c r="N79" s="12" t="s">
        <v>16</v>
      </c>
    </row>
    <row r="80" spans="1:14" s="8" customFormat="1" ht="60">
      <c r="A80" s="3" t="s">
        <v>62</v>
      </c>
      <c r="B80" s="4" t="s">
        <v>63</v>
      </c>
      <c r="C80" s="4" t="s">
        <v>64</v>
      </c>
      <c r="D80" s="5">
        <v>46022</v>
      </c>
      <c r="E80" s="4" t="s">
        <v>65</v>
      </c>
      <c r="F80" s="6" t="s">
        <v>14</v>
      </c>
      <c r="G80" s="20" t="s">
        <v>196</v>
      </c>
      <c r="H80" s="18" t="s">
        <v>173</v>
      </c>
      <c r="I80" s="10" t="s">
        <v>16</v>
      </c>
      <c r="J80" s="11" t="s">
        <v>16</v>
      </c>
      <c r="K80" s="6" t="s">
        <v>60</v>
      </c>
      <c r="L80" s="6">
        <v>2025</v>
      </c>
      <c r="M80" s="12" t="s">
        <v>16</v>
      </c>
      <c r="N80" s="12" t="s">
        <v>16</v>
      </c>
    </row>
    <row r="81" spans="1:14" s="8" customFormat="1" ht="60">
      <c r="A81" s="3" t="s">
        <v>62</v>
      </c>
      <c r="B81" s="4" t="s">
        <v>63</v>
      </c>
      <c r="C81" s="4" t="s">
        <v>64</v>
      </c>
      <c r="D81" s="5">
        <v>46022</v>
      </c>
      <c r="E81" s="4" t="s">
        <v>65</v>
      </c>
      <c r="F81" s="6" t="s">
        <v>14</v>
      </c>
      <c r="G81" s="20" t="s">
        <v>37</v>
      </c>
      <c r="H81" s="18" t="s">
        <v>174</v>
      </c>
      <c r="I81" s="10" t="s">
        <v>16</v>
      </c>
      <c r="J81" s="11" t="s">
        <v>16</v>
      </c>
      <c r="K81" s="6" t="s">
        <v>60</v>
      </c>
      <c r="L81" s="6">
        <v>2025</v>
      </c>
      <c r="M81" s="12" t="s">
        <v>16</v>
      </c>
      <c r="N81" s="12" t="s">
        <v>16</v>
      </c>
    </row>
    <row r="82" spans="1:14" s="8" customFormat="1" ht="60">
      <c r="A82" s="3" t="s">
        <v>62</v>
      </c>
      <c r="B82" s="4" t="s">
        <v>63</v>
      </c>
      <c r="C82" s="4" t="s">
        <v>64</v>
      </c>
      <c r="D82" s="5">
        <v>46022</v>
      </c>
      <c r="E82" s="4" t="s">
        <v>65</v>
      </c>
      <c r="F82" s="6" t="s">
        <v>14</v>
      </c>
      <c r="G82" s="20" t="s">
        <v>175</v>
      </c>
      <c r="H82" s="18" t="s">
        <v>176</v>
      </c>
      <c r="I82" s="10" t="s">
        <v>16</v>
      </c>
      <c r="J82" s="11" t="s">
        <v>16</v>
      </c>
      <c r="K82" s="6" t="s">
        <v>60</v>
      </c>
      <c r="L82" s="6">
        <v>2025</v>
      </c>
      <c r="M82" s="12" t="s">
        <v>16</v>
      </c>
      <c r="N82" s="12" t="s">
        <v>16</v>
      </c>
    </row>
    <row r="83" spans="1:14" s="8" customFormat="1" ht="60">
      <c r="A83" s="3" t="s">
        <v>62</v>
      </c>
      <c r="B83" s="4" t="s">
        <v>63</v>
      </c>
      <c r="C83" s="4" t="s">
        <v>64</v>
      </c>
      <c r="D83" s="5">
        <v>46022</v>
      </c>
      <c r="E83" s="4" t="s">
        <v>65</v>
      </c>
      <c r="F83" s="6" t="s">
        <v>14</v>
      </c>
      <c r="G83" s="20" t="s">
        <v>38</v>
      </c>
      <c r="H83" s="18" t="s">
        <v>177</v>
      </c>
      <c r="I83" s="10" t="s">
        <v>16</v>
      </c>
      <c r="J83" s="11" t="s">
        <v>16</v>
      </c>
      <c r="K83" s="6" t="s">
        <v>60</v>
      </c>
      <c r="L83" s="6">
        <v>2025</v>
      </c>
      <c r="M83" s="12" t="s">
        <v>16</v>
      </c>
      <c r="N83" s="12" t="s">
        <v>16</v>
      </c>
    </row>
    <row r="84" spans="1:14" s="8" customFormat="1" ht="60">
      <c r="A84" s="3" t="s">
        <v>62</v>
      </c>
      <c r="B84" s="4" t="s">
        <v>63</v>
      </c>
      <c r="C84" s="4" t="s">
        <v>64</v>
      </c>
      <c r="D84" s="5">
        <v>46022</v>
      </c>
      <c r="E84" s="4" t="s">
        <v>65</v>
      </c>
      <c r="F84" s="6" t="s">
        <v>14</v>
      </c>
      <c r="G84" s="20" t="s">
        <v>39</v>
      </c>
      <c r="H84" s="18" t="s">
        <v>178</v>
      </c>
      <c r="I84" s="10" t="s">
        <v>16</v>
      </c>
      <c r="J84" s="11" t="s">
        <v>16</v>
      </c>
      <c r="K84" s="6" t="s">
        <v>60</v>
      </c>
      <c r="L84" s="6">
        <v>2025</v>
      </c>
      <c r="M84" s="12" t="s">
        <v>16</v>
      </c>
      <c r="N84" s="12" t="s">
        <v>16</v>
      </c>
    </row>
    <row r="85" spans="1:14" s="8" customFormat="1" ht="60">
      <c r="A85" s="3" t="s">
        <v>62</v>
      </c>
      <c r="B85" s="4" t="s">
        <v>63</v>
      </c>
      <c r="C85" s="4" t="s">
        <v>64</v>
      </c>
      <c r="D85" s="5">
        <v>46022</v>
      </c>
      <c r="E85" s="4" t="s">
        <v>65</v>
      </c>
      <c r="F85" s="6" t="s">
        <v>14</v>
      </c>
      <c r="G85" s="20" t="s">
        <v>179</v>
      </c>
      <c r="H85" s="18" t="s">
        <v>180</v>
      </c>
      <c r="I85" s="10" t="s">
        <v>16</v>
      </c>
      <c r="J85" s="11" t="s">
        <v>16</v>
      </c>
      <c r="K85" s="6" t="s">
        <v>60</v>
      </c>
      <c r="L85" s="6">
        <v>2025</v>
      </c>
      <c r="M85" s="12" t="s">
        <v>16</v>
      </c>
      <c r="N85" s="12" t="s">
        <v>16</v>
      </c>
    </row>
    <row r="86" spans="1:14" s="8" customFormat="1" ht="60">
      <c r="A86" s="3" t="s">
        <v>62</v>
      </c>
      <c r="B86" s="4" t="s">
        <v>63</v>
      </c>
      <c r="C86" s="4" t="s">
        <v>64</v>
      </c>
      <c r="D86" s="5">
        <v>46022</v>
      </c>
      <c r="E86" s="4" t="s">
        <v>65</v>
      </c>
      <c r="F86" s="6" t="s">
        <v>14</v>
      </c>
      <c r="G86" s="20" t="s">
        <v>40</v>
      </c>
      <c r="H86" s="18" t="s">
        <v>181</v>
      </c>
      <c r="I86" s="27">
        <f>I88+I89+I90</f>
        <v>949.8</v>
      </c>
      <c r="J86" s="27">
        <f>J88+J89+J90</f>
        <v>1198.5999999999999</v>
      </c>
      <c r="K86" s="6" t="s">
        <v>60</v>
      </c>
      <c r="L86" s="6">
        <v>2025</v>
      </c>
      <c r="M86" s="12">
        <f>J86-I86</f>
        <v>248.79999999999995</v>
      </c>
      <c r="N86" s="12">
        <f>J86/I86*100</f>
        <v>126.19498841861446</v>
      </c>
    </row>
    <row r="87" spans="1:14" s="8" customFormat="1" ht="60">
      <c r="A87" s="3" t="s">
        <v>62</v>
      </c>
      <c r="B87" s="4" t="s">
        <v>63</v>
      </c>
      <c r="C87" s="4" t="s">
        <v>64</v>
      </c>
      <c r="D87" s="5">
        <v>46022</v>
      </c>
      <c r="E87" s="4" t="s">
        <v>65</v>
      </c>
      <c r="F87" s="6" t="s">
        <v>14</v>
      </c>
      <c r="G87" s="20" t="s">
        <v>182</v>
      </c>
      <c r="H87" s="18" t="s">
        <v>183</v>
      </c>
      <c r="I87" s="27">
        <v>422.6</v>
      </c>
      <c r="J87" s="31">
        <v>524</v>
      </c>
      <c r="K87" s="6" t="s">
        <v>60</v>
      </c>
      <c r="L87" s="6">
        <v>2025</v>
      </c>
      <c r="M87" s="12">
        <f t="shared" ref="M87:M90" si="9">J87-I87</f>
        <v>101.39999999999998</v>
      </c>
      <c r="N87" s="12">
        <f t="shared" ref="N87:N90" si="10">J87/I87*100</f>
        <v>123.9943208707998</v>
      </c>
    </row>
    <row r="88" spans="1:14" s="8" customFormat="1" ht="60">
      <c r="A88" s="3" t="s">
        <v>62</v>
      </c>
      <c r="B88" s="4" t="s">
        <v>63</v>
      </c>
      <c r="C88" s="4" t="s">
        <v>64</v>
      </c>
      <c r="D88" s="5">
        <v>46022</v>
      </c>
      <c r="E88" s="4" t="s">
        <v>65</v>
      </c>
      <c r="F88" s="6" t="s">
        <v>14</v>
      </c>
      <c r="G88" s="20" t="s">
        <v>80</v>
      </c>
      <c r="H88" s="18" t="s">
        <v>184</v>
      </c>
      <c r="I88" s="27">
        <v>422.6</v>
      </c>
      <c r="J88" s="9">
        <v>524</v>
      </c>
      <c r="K88" s="6" t="s">
        <v>60</v>
      </c>
      <c r="L88" s="6">
        <v>2025</v>
      </c>
      <c r="M88" s="12">
        <f t="shared" si="9"/>
        <v>101.39999999999998</v>
      </c>
      <c r="N88" s="12">
        <f t="shared" si="10"/>
        <v>123.9943208707998</v>
      </c>
    </row>
    <row r="89" spans="1:14" s="8" customFormat="1" ht="60">
      <c r="A89" s="3" t="s">
        <v>62</v>
      </c>
      <c r="B89" s="4" t="s">
        <v>63</v>
      </c>
      <c r="C89" s="4" t="s">
        <v>64</v>
      </c>
      <c r="D89" s="5">
        <v>46022</v>
      </c>
      <c r="E89" s="4" t="s">
        <v>65</v>
      </c>
      <c r="F89" s="6" t="s">
        <v>14</v>
      </c>
      <c r="G89" s="20" t="s">
        <v>81</v>
      </c>
      <c r="H89" s="18" t="s">
        <v>185</v>
      </c>
      <c r="I89" s="27">
        <v>117.4</v>
      </c>
      <c r="J89" s="31">
        <v>145.5</v>
      </c>
      <c r="K89" s="6" t="s">
        <v>60</v>
      </c>
      <c r="L89" s="6">
        <v>2025</v>
      </c>
      <c r="M89" s="12">
        <f t="shared" si="9"/>
        <v>28.099999999999994</v>
      </c>
      <c r="N89" s="12">
        <f t="shared" si="10"/>
        <v>123.93526405451448</v>
      </c>
    </row>
    <row r="90" spans="1:14" s="8" customFormat="1" ht="60">
      <c r="A90" s="3" t="s">
        <v>62</v>
      </c>
      <c r="B90" s="4" t="s">
        <v>63</v>
      </c>
      <c r="C90" s="4" t="s">
        <v>64</v>
      </c>
      <c r="D90" s="5">
        <v>46022</v>
      </c>
      <c r="E90" s="4" t="s">
        <v>65</v>
      </c>
      <c r="F90" s="6" t="s">
        <v>14</v>
      </c>
      <c r="G90" s="20" t="s">
        <v>82</v>
      </c>
      <c r="H90" s="18" t="s">
        <v>186</v>
      </c>
      <c r="I90" s="27">
        <v>409.8</v>
      </c>
      <c r="J90" s="30">
        <v>529.1</v>
      </c>
      <c r="K90" s="6" t="s">
        <v>60</v>
      </c>
      <c r="L90" s="6">
        <v>2025</v>
      </c>
      <c r="M90" s="12">
        <f t="shared" si="9"/>
        <v>119.30000000000001</v>
      </c>
      <c r="N90" s="12">
        <f t="shared" si="10"/>
        <v>129.11176183504151</v>
      </c>
    </row>
    <row r="91" spans="1:14" s="8" customFormat="1" ht="60">
      <c r="A91" s="3" t="s">
        <v>62</v>
      </c>
      <c r="B91" s="4" t="s">
        <v>63</v>
      </c>
      <c r="C91" s="4" t="s">
        <v>64</v>
      </c>
      <c r="D91" s="5">
        <v>46022</v>
      </c>
      <c r="E91" s="4" t="s">
        <v>65</v>
      </c>
      <c r="F91" s="6" t="s">
        <v>14</v>
      </c>
      <c r="G91" s="20" t="s">
        <v>41</v>
      </c>
      <c r="H91" s="18" t="s">
        <v>187</v>
      </c>
      <c r="I91" s="10" t="s">
        <v>16</v>
      </c>
      <c r="J91" s="11" t="s">
        <v>16</v>
      </c>
      <c r="K91" s="6" t="s">
        <v>60</v>
      </c>
      <c r="L91" s="6">
        <v>2025</v>
      </c>
      <c r="M91" s="12" t="s">
        <v>16</v>
      </c>
      <c r="N91" s="12" t="s">
        <v>16</v>
      </c>
    </row>
    <row r="92" spans="1:14" s="8" customFormat="1" ht="60">
      <c r="A92" s="3" t="s">
        <v>62</v>
      </c>
      <c r="B92" s="4" t="s">
        <v>63</v>
      </c>
      <c r="C92" s="4" t="s">
        <v>64</v>
      </c>
      <c r="D92" s="5">
        <v>46022</v>
      </c>
      <c r="E92" s="4" t="s">
        <v>65</v>
      </c>
      <c r="F92" s="6" t="s">
        <v>14</v>
      </c>
      <c r="G92" s="20" t="s">
        <v>188</v>
      </c>
      <c r="H92" s="18" t="s">
        <v>53</v>
      </c>
      <c r="I92" s="28">
        <f>I94+I93</f>
        <v>340</v>
      </c>
      <c r="J92" s="32">
        <f>SUM(J93:J94)</f>
        <v>580.20000000000005</v>
      </c>
      <c r="K92" s="6" t="s">
        <v>60</v>
      </c>
      <c r="L92" s="6">
        <v>2025</v>
      </c>
      <c r="M92" s="12">
        <f>J92-I92</f>
        <v>240.20000000000005</v>
      </c>
      <c r="N92" s="12">
        <f>J92/I92*100</f>
        <v>170.64705882352942</v>
      </c>
    </row>
    <row r="93" spans="1:14" s="8" customFormat="1" ht="60">
      <c r="A93" s="3" t="s">
        <v>62</v>
      </c>
      <c r="B93" s="4" t="s">
        <v>63</v>
      </c>
      <c r="C93" s="4" t="s">
        <v>64</v>
      </c>
      <c r="D93" s="5">
        <v>46022</v>
      </c>
      <c r="E93" s="4" t="s">
        <v>65</v>
      </c>
      <c r="F93" s="6" t="s">
        <v>14</v>
      </c>
      <c r="G93" s="20" t="s">
        <v>42</v>
      </c>
      <c r="H93" s="18" t="s">
        <v>54</v>
      </c>
      <c r="I93" s="26">
        <v>40</v>
      </c>
      <c r="J93" s="30">
        <v>173.5</v>
      </c>
      <c r="K93" s="6" t="s">
        <v>60</v>
      </c>
      <c r="L93" s="6">
        <v>2025</v>
      </c>
      <c r="M93" s="12">
        <f t="shared" ref="M93:M99" si="11">J93-I93</f>
        <v>133.5</v>
      </c>
      <c r="N93" s="12">
        <f t="shared" ref="N93:N100" si="12">J93/I93*100</f>
        <v>433.75000000000006</v>
      </c>
    </row>
    <row r="94" spans="1:14" s="8" customFormat="1" ht="60">
      <c r="A94" s="3" t="s">
        <v>62</v>
      </c>
      <c r="B94" s="4" t="s">
        <v>63</v>
      </c>
      <c r="C94" s="4" t="s">
        <v>64</v>
      </c>
      <c r="D94" s="5">
        <v>46022</v>
      </c>
      <c r="E94" s="4" t="s">
        <v>65</v>
      </c>
      <c r="F94" s="6" t="s">
        <v>14</v>
      </c>
      <c r="G94" s="22" t="s">
        <v>43</v>
      </c>
      <c r="H94" s="18" t="s">
        <v>189</v>
      </c>
      <c r="I94" s="26">
        <v>300</v>
      </c>
      <c r="J94" s="30">
        <v>406.7</v>
      </c>
      <c r="K94" s="6" t="s">
        <v>60</v>
      </c>
      <c r="L94" s="6">
        <v>2025</v>
      </c>
      <c r="M94" s="12">
        <f t="shared" si="11"/>
        <v>106.69999999999999</v>
      </c>
      <c r="N94" s="12">
        <f t="shared" si="12"/>
        <v>135.56666666666666</v>
      </c>
    </row>
    <row r="95" spans="1:14" s="8" customFormat="1" ht="60">
      <c r="A95" s="3" t="s">
        <v>62</v>
      </c>
      <c r="B95" s="4" t="s">
        <v>63</v>
      </c>
      <c r="C95" s="4" t="s">
        <v>64</v>
      </c>
      <c r="D95" s="5">
        <v>46022</v>
      </c>
      <c r="E95" s="4" t="s">
        <v>65</v>
      </c>
      <c r="F95" s="6" t="s">
        <v>14</v>
      </c>
      <c r="G95" s="20" t="s">
        <v>44</v>
      </c>
      <c r="H95" s="18" t="s">
        <v>55</v>
      </c>
      <c r="I95" s="26">
        <v>2348</v>
      </c>
      <c r="J95" s="30">
        <v>2609.6</v>
      </c>
      <c r="K95" s="6" t="s">
        <v>60</v>
      </c>
      <c r="L95" s="6">
        <v>2025</v>
      </c>
      <c r="M95" s="12">
        <f t="shared" si="11"/>
        <v>261.59999999999991</v>
      </c>
      <c r="N95" s="12">
        <f t="shared" si="12"/>
        <v>111.14139693356047</v>
      </c>
    </row>
    <row r="96" spans="1:14" s="8" customFormat="1" ht="60">
      <c r="A96" s="3" t="s">
        <v>62</v>
      </c>
      <c r="B96" s="4" t="s">
        <v>63</v>
      </c>
      <c r="C96" s="4" t="s">
        <v>64</v>
      </c>
      <c r="D96" s="5">
        <v>46022</v>
      </c>
      <c r="E96" s="4" t="s">
        <v>65</v>
      </c>
      <c r="F96" s="7" t="s">
        <v>14</v>
      </c>
      <c r="G96" s="20" t="s">
        <v>45</v>
      </c>
      <c r="H96" s="18" t="s">
        <v>56</v>
      </c>
      <c r="I96" s="26">
        <v>409.8</v>
      </c>
      <c r="J96" s="30">
        <v>530.1</v>
      </c>
      <c r="K96" s="6" t="s">
        <v>60</v>
      </c>
      <c r="L96" s="6">
        <v>2025</v>
      </c>
      <c r="M96" s="12">
        <f t="shared" si="11"/>
        <v>120.30000000000001</v>
      </c>
      <c r="N96" s="12">
        <f t="shared" si="12"/>
        <v>129.35578330893119</v>
      </c>
    </row>
    <row r="97" spans="1:14" s="8" customFormat="1" ht="60">
      <c r="A97" s="3" t="s">
        <v>62</v>
      </c>
      <c r="B97" s="4" t="s">
        <v>63</v>
      </c>
      <c r="C97" s="4" t="s">
        <v>64</v>
      </c>
      <c r="D97" s="5">
        <v>46022</v>
      </c>
      <c r="E97" s="4" t="s">
        <v>65</v>
      </c>
      <c r="F97" s="7" t="s">
        <v>14</v>
      </c>
      <c r="G97" s="20" t="s">
        <v>21</v>
      </c>
      <c r="H97" s="18" t="s">
        <v>57</v>
      </c>
      <c r="I97" s="26">
        <v>123</v>
      </c>
      <c r="J97" s="30">
        <v>135.69999999999999</v>
      </c>
      <c r="K97" s="6" t="s">
        <v>60</v>
      </c>
      <c r="L97" s="6">
        <v>2025</v>
      </c>
      <c r="M97" s="12">
        <f t="shared" si="11"/>
        <v>12.699999999999989</v>
      </c>
      <c r="N97" s="12">
        <f t="shared" si="12"/>
        <v>110.32520325203252</v>
      </c>
    </row>
    <row r="98" spans="1:14" s="8" customFormat="1" ht="60">
      <c r="A98" s="3" t="s">
        <v>62</v>
      </c>
      <c r="B98" s="4" t="s">
        <v>63</v>
      </c>
      <c r="C98" s="4" t="s">
        <v>64</v>
      </c>
      <c r="D98" s="5">
        <v>46022</v>
      </c>
      <c r="E98" s="4" t="s">
        <v>65</v>
      </c>
      <c r="F98" s="7" t="s">
        <v>14</v>
      </c>
      <c r="G98" s="20" t="s">
        <v>46</v>
      </c>
      <c r="H98" s="18" t="s">
        <v>58</v>
      </c>
      <c r="I98" s="26">
        <v>832.8</v>
      </c>
      <c r="J98" s="30">
        <v>942.5</v>
      </c>
      <c r="K98" s="6" t="s">
        <v>60</v>
      </c>
      <c r="L98" s="6">
        <v>2025</v>
      </c>
      <c r="M98" s="12">
        <f t="shared" si="11"/>
        <v>109.70000000000005</v>
      </c>
      <c r="N98" s="12">
        <f t="shared" si="12"/>
        <v>113.17243035542748</v>
      </c>
    </row>
    <row r="99" spans="1:14" s="8" customFormat="1" ht="60">
      <c r="A99" s="3" t="s">
        <v>62</v>
      </c>
      <c r="B99" s="4" t="s">
        <v>63</v>
      </c>
      <c r="C99" s="4" t="s">
        <v>64</v>
      </c>
      <c r="D99" s="5">
        <v>46022</v>
      </c>
      <c r="E99" s="4" t="s">
        <v>65</v>
      </c>
      <c r="F99" s="7" t="s">
        <v>14</v>
      </c>
      <c r="G99" s="20" t="s">
        <v>190</v>
      </c>
      <c r="H99" s="18" t="s">
        <v>59</v>
      </c>
      <c r="I99" s="28">
        <f>SUM(I93:I98)</f>
        <v>4053.6000000000004</v>
      </c>
      <c r="J99" s="32">
        <f>SUM(J92,J95:J98)</f>
        <v>4798.1000000000004</v>
      </c>
      <c r="K99" s="6" t="s">
        <v>60</v>
      </c>
      <c r="L99" s="6">
        <v>2025</v>
      </c>
      <c r="M99" s="12">
        <f t="shared" si="11"/>
        <v>744.5</v>
      </c>
      <c r="N99" s="12">
        <f t="shared" si="12"/>
        <v>118.36639036905467</v>
      </c>
    </row>
    <row r="100" spans="1:14" s="8" customFormat="1" ht="60">
      <c r="A100" s="3" t="s">
        <v>62</v>
      </c>
      <c r="B100" s="4" t="s">
        <v>63</v>
      </c>
      <c r="C100" s="4" t="s">
        <v>64</v>
      </c>
      <c r="D100" s="5">
        <v>46022</v>
      </c>
      <c r="E100" s="4" t="s">
        <v>65</v>
      </c>
      <c r="F100" s="7" t="s">
        <v>14</v>
      </c>
      <c r="G100" s="20" t="s">
        <v>191</v>
      </c>
      <c r="H100" s="18" t="s">
        <v>53</v>
      </c>
      <c r="I100" s="29">
        <f>SUM(I101:I105)</f>
        <v>855</v>
      </c>
      <c r="J100" s="33">
        <f>SUM(J101:J106)</f>
        <v>11.3</v>
      </c>
      <c r="K100" s="6" t="s">
        <v>60</v>
      </c>
      <c r="L100" s="6">
        <v>2025</v>
      </c>
      <c r="M100" s="12">
        <f>I100-J100</f>
        <v>843.7</v>
      </c>
      <c r="N100" s="12">
        <f t="shared" si="12"/>
        <v>1.3216374269005848</v>
      </c>
    </row>
    <row r="101" spans="1:14" s="8" customFormat="1" ht="60">
      <c r="A101" s="3" t="s">
        <v>62</v>
      </c>
      <c r="B101" s="4" t="s">
        <v>63</v>
      </c>
      <c r="C101" s="4" t="s">
        <v>64</v>
      </c>
      <c r="D101" s="5">
        <v>46022</v>
      </c>
      <c r="E101" s="4" t="s">
        <v>65</v>
      </c>
      <c r="F101" s="7" t="s">
        <v>14</v>
      </c>
      <c r="G101" s="20" t="s">
        <v>47</v>
      </c>
      <c r="H101" s="18" t="s">
        <v>54</v>
      </c>
      <c r="I101" s="10" t="s">
        <v>16</v>
      </c>
      <c r="J101" s="11" t="s">
        <v>16</v>
      </c>
      <c r="K101" s="6" t="s">
        <v>60</v>
      </c>
      <c r="L101" s="6">
        <v>2025</v>
      </c>
      <c r="M101" s="12" t="s">
        <v>16</v>
      </c>
      <c r="N101" s="12" t="s">
        <v>16</v>
      </c>
    </row>
    <row r="102" spans="1:14" s="8" customFormat="1" ht="60">
      <c r="A102" s="3" t="s">
        <v>62</v>
      </c>
      <c r="B102" s="4" t="s">
        <v>63</v>
      </c>
      <c r="C102" s="4" t="s">
        <v>64</v>
      </c>
      <c r="D102" s="5">
        <v>46022</v>
      </c>
      <c r="E102" s="4" t="s">
        <v>65</v>
      </c>
      <c r="F102" s="7" t="s">
        <v>14</v>
      </c>
      <c r="G102" s="20" t="s">
        <v>48</v>
      </c>
      <c r="H102" s="18" t="s">
        <v>189</v>
      </c>
      <c r="I102" s="28">
        <v>720</v>
      </c>
      <c r="J102" s="11" t="s">
        <v>16</v>
      </c>
      <c r="K102" s="6" t="s">
        <v>60</v>
      </c>
      <c r="L102" s="6">
        <v>2025</v>
      </c>
      <c r="M102" s="12">
        <v>-720</v>
      </c>
      <c r="N102" s="12" t="s">
        <v>16</v>
      </c>
    </row>
    <row r="103" spans="1:14" s="8" customFormat="1" ht="60">
      <c r="A103" s="3" t="s">
        <v>62</v>
      </c>
      <c r="B103" s="4" t="s">
        <v>63</v>
      </c>
      <c r="C103" s="4" t="s">
        <v>64</v>
      </c>
      <c r="D103" s="5">
        <v>46022</v>
      </c>
      <c r="E103" s="4" t="s">
        <v>65</v>
      </c>
      <c r="F103" s="7" t="s">
        <v>14</v>
      </c>
      <c r="G103" s="20" t="s">
        <v>49</v>
      </c>
      <c r="H103" s="18" t="s">
        <v>94</v>
      </c>
      <c r="I103" s="26">
        <v>50</v>
      </c>
      <c r="J103" s="30">
        <v>0.5</v>
      </c>
      <c r="K103" s="6" t="s">
        <v>60</v>
      </c>
      <c r="L103" s="6">
        <v>2025</v>
      </c>
      <c r="M103" s="12">
        <v>-47.3</v>
      </c>
      <c r="N103" s="12">
        <f>J103/I103*100</f>
        <v>1</v>
      </c>
    </row>
    <row r="104" spans="1:14" s="8" customFormat="1" ht="60">
      <c r="A104" s="3" t="s">
        <v>62</v>
      </c>
      <c r="B104" s="4" t="s">
        <v>63</v>
      </c>
      <c r="C104" s="4" t="s">
        <v>64</v>
      </c>
      <c r="D104" s="5">
        <v>46022</v>
      </c>
      <c r="E104" s="4" t="s">
        <v>65</v>
      </c>
      <c r="F104" s="7" t="s">
        <v>14</v>
      </c>
      <c r="G104" s="20" t="s">
        <v>50</v>
      </c>
      <c r="H104" s="18" t="s">
        <v>95</v>
      </c>
      <c r="I104" s="26">
        <v>35</v>
      </c>
      <c r="J104" s="11">
        <v>10.8</v>
      </c>
      <c r="K104" s="6" t="s">
        <v>60</v>
      </c>
      <c r="L104" s="6">
        <v>2025</v>
      </c>
      <c r="M104" s="12">
        <v>-35</v>
      </c>
      <c r="N104" s="12" t="s">
        <v>16</v>
      </c>
    </row>
    <row r="105" spans="1:14" s="8" customFormat="1" ht="60">
      <c r="A105" s="3" t="s">
        <v>62</v>
      </c>
      <c r="B105" s="4" t="s">
        <v>63</v>
      </c>
      <c r="C105" s="4" t="s">
        <v>64</v>
      </c>
      <c r="D105" s="5">
        <v>46022</v>
      </c>
      <c r="E105" s="4" t="s">
        <v>65</v>
      </c>
      <c r="F105" s="6" t="s">
        <v>14</v>
      </c>
      <c r="G105" s="20" t="s">
        <v>51</v>
      </c>
      <c r="H105" s="18" t="s">
        <v>96</v>
      </c>
      <c r="I105" s="26">
        <v>50</v>
      </c>
      <c r="J105" s="11" t="s">
        <v>16</v>
      </c>
      <c r="K105" s="6" t="s">
        <v>60</v>
      </c>
      <c r="L105" s="6">
        <v>2025</v>
      </c>
      <c r="M105" s="12">
        <v>-50</v>
      </c>
      <c r="N105" s="12" t="s">
        <v>16</v>
      </c>
    </row>
    <row r="106" spans="1:14" s="8" customFormat="1" ht="60">
      <c r="A106" s="3" t="s">
        <v>62</v>
      </c>
      <c r="B106" s="4" t="s">
        <v>63</v>
      </c>
      <c r="C106" s="4" t="s">
        <v>64</v>
      </c>
      <c r="D106" s="5">
        <v>46022</v>
      </c>
      <c r="E106" s="4" t="s">
        <v>65</v>
      </c>
      <c r="F106" s="6" t="s">
        <v>14</v>
      </c>
      <c r="G106" s="20" t="s">
        <v>52</v>
      </c>
      <c r="H106" s="18" t="s">
        <v>97</v>
      </c>
      <c r="I106" s="10" t="s">
        <v>16</v>
      </c>
      <c r="J106" s="11" t="s">
        <v>16</v>
      </c>
      <c r="K106" s="6" t="s">
        <v>60</v>
      </c>
      <c r="L106" s="6">
        <v>2025</v>
      </c>
      <c r="M106" s="12" t="s">
        <v>16</v>
      </c>
      <c r="N106" s="12" t="s">
        <v>16</v>
      </c>
    </row>
  </sheetData>
  <autoFilter ref="A1:N106">
    <filterColumn colId="10">
      <filters>
        <filter val="null"/>
      </filters>
    </filterColumn>
  </autoFilter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olesya</dc:creator>
  <cp:lastModifiedBy>Користувач Windows</cp:lastModifiedBy>
  <cp:lastPrinted>2023-04-12T08:06:59Z</cp:lastPrinted>
  <dcterms:created xsi:type="dcterms:W3CDTF">2019-07-09T06:22:23Z</dcterms:created>
  <dcterms:modified xsi:type="dcterms:W3CDTF">2026-03-13T19:29:18Z</dcterms:modified>
</cp:coreProperties>
</file>